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tabRatio="894" firstSheet="9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7"/>
  <c r="G15"/>
  <c r="E15"/>
  <c r="F12"/>
  <c r="G12"/>
  <c r="E12"/>
  <c r="F9"/>
  <c r="G9"/>
  <c r="E9"/>
  <c r="K10" i="16"/>
  <c r="H10"/>
  <c r="B37" i="1"/>
  <c r="D43" i="3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8"/>
  <c r="C43"/>
  <c r="C11" i="2"/>
  <c r="D33" i="1"/>
  <c r="B33"/>
  <c r="K19" i="8"/>
  <c r="K20"/>
  <c r="K26" s="1"/>
  <c r="K21"/>
  <c r="K22"/>
  <c r="K23"/>
  <c r="K18"/>
  <c r="J26"/>
  <c r="L26"/>
  <c r="M26"/>
  <c r="N26"/>
  <c r="O26"/>
  <c r="P26"/>
  <c r="Q26"/>
  <c r="R26"/>
  <c r="S26"/>
  <c r="T26"/>
  <c r="U26"/>
  <c r="V26"/>
  <c r="W26"/>
  <c r="I26"/>
  <c r="R25"/>
  <c r="J96" i="7"/>
  <c r="K96"/>
  <c r="L96"/>
  <c r="M96"/>
  <c r="I96"/>
  <c r="D35" i="5"/>
  <c r="E35"/>
  <c r="F35"/>
  <c r="G35"/>
  <c r="C35"/>
  <c r="D35" i="4"/>
  <c r="D7"/>
  <c r="B11"/>
  <c r="B35" s="1"/>
  <c r="B7"/>
  <c r="E43" i="3"/>
  <c r="F43"/>
  <c r="G43"/>
  <c r="H43"/>
  <c r="D35" i="1"/>
  <c r="D37"/>
  <c r="B34"/>
  <c r="G6" i="17"/>
  <c r="F6"/>
  <c r="E6"/>
  <c r="A3"/>
  <c r="A3" i="16"/>
  <c r="A3" i="15"/>
  <c r="A3" i="14"/>
  <c r="A3" i="13"/>
  <c r="A3" i="12"/>
  <c r="A3" i="11"/>
  <c r="A3" i="10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<sst xmlns="http://schemas.openxmlformats.org/spreadsheetml/2006/main" count="1979" uniqueCount="581">
  <si>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</si>
  <si>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</si>
  <si>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</si>
  <si>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</si>
  <si>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</si>
  <si>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</si>
  <si>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</si>
  <si>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</si>
  <si>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</si>
  <si>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</si>
  <si>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</si>
  <si>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</si>
  <si>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</si>
  <si>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</si>
  <si>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</si>
  <si>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</si>
  <si>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</si>
  <si>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</si>
  <si>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</si>
  <si>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</si>
  <si>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</si>
  <si>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</si>
  <si>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</si>
  <si>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</si>
  <si>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</si>
  <si>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</si>
  <si>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</si>
  <si>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</si>
  <si>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</si>
  <si>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</si>
  <si>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</si>
  <si>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</si>
  <si>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</si>
  <si>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</si>
  <si>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</si>
  <si>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</si>
  <si>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</si>
  <si>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</si>
  <si>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</si>
  <si>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</si>
  <si>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</si>
  <si>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</si>
  <si>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</si>
  <si>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</si>
  <si>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</si>
  <si>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</si>
  <si>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</si>
  <si>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</si>
  <si>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</si>
  <si>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</si>
  <si>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</si>
  <si>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</si>
  <si>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</si>
  <si>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</si>
  <si>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</si>
  <si>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</si>
  <si>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</si>
  <si>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</si>
  <si>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</si>
  <si>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</si>
  <si>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</si>
  <si>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</si>
  <si>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</si>
  <si>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</si>
  <si>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</si>
  <si>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</si>
  <si>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</si>
  <si>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</si>
  <si>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</si>
  <si>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</si>
  <si>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</si>
  <si>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</si>
  <si>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</si>
  <si>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</si>
  <si>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</si>
  <si>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</si>
  <si>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</si>
  <si>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</si>
  <si>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</si>
  <si>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</si>
  <si>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</si>
  <si>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</si>
  <si>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</si>
  <si>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</si>
  <si>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</si>
  <si>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</si>
  <si>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</si>
  <si>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</si>
  <si>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</si>
  <si>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</si>
  <si>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</si>
  <si>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</si>
  <si>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</si>
  <si>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</si>
  <si>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</si>
  <si>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</si>
  <si>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</si>
  <si>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</si>
  <si>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</si>
  <si>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</si>
  <si>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</si>
  <si>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</si>
  <si>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</si>
  <si>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</si>
  <si>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</si>
  <si>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</si>
  <si>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</si>
  <si>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</si>
  <si>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</si>
  <si>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</si>
  <si>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</si>
  <si>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</si>
  <si>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</si>
  <si>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</si>
  <si>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</si>
  <si>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</si>
  <si>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</si>
  <si>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</si>
  <si>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</si>
  <si>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</si>
  <si>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</si>
  <si>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</si>
  <si>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</si>
  <si>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</si>
  <si>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</si>
  <si>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</si>
  <si>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</si>
  <si>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</si>
  <si>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</si>
  <si>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</si>
  <si>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</si>
  <si>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</si>
  <si>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</si>
  <si>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</si>
  <si>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</si>
  <si>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</si>
  <si>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</si>
  <si>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</si>
  <si>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</si>
  <si>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</si>
  <si>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</si>
  <si>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</si>
  <si>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</si>
  <si>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</si>
  <si>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</si>
  <si>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</si>
  <si>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</si>
  <si>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</si>
  <si>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</si>
  <si>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</si>
  <si>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</si>
  <si>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</si>
  <si>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</si>
  <si>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</si>
  <si>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</si>
  <si>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</si>
  <si>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</si>
  <si>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</si>
  <si>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</si>
  <si>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</si>
  <si>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</si>
  <si>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</si>
  <si>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</si>
  <si>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</si>
  <si>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</si>
  <si>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</si>
  <si>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</si>
  <si>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</si>
  <si>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</si>
  <si>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</si>
  <si>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</si>
  <si>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</si>
  <si>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</si>
  <si>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</si>
  <si>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</si>
  <si>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</si>
  <si>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</si>
  <si>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</si>
  <si>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</si>
  <si>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</si>
  <si>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</si>
  <si>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</si>
  <si>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</si>
  <si>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</si>
  <si>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</si>
  <si>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</si>
  <si>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</si>
  <si>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</si>
  <si>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</si>
  <si>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</si>
  <si>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</si>
  <si>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</si>
  <si>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</si>
  <si>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</si>
  <si>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</si>
  <si>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</si>
  <si>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</si>
  <si>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</si>
  <si>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</si>
  <si>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</si>
  <si>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</si>
  <si>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</si>
  <si>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</si>
  <si>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</si>
  <si>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</si>
  <si>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</si>
  <si>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</si>
  <si>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</si>
  <si>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</si>
  <si>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</si>
  <si>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</si>
  <si>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</si>
  <si>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</si>
  <si>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</si>
  <si>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</si>
  <si>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</si>
  <si>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</si>
  <si>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</si>
  <si>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</si>
  <si>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</si>
  <si>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</si>
  <si>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</si>
  <si>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</si>
  <si>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</si>
  <si>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</si>
  <si>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</si>
  <si>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</si>
  <si>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</si>
  <si>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</si>
  <si>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</si>
  <si>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</si>
  <si>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</si>
  <si>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</si>
  <si>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</si>
  <si>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</si>
  <si>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</si>
  <si>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</si>
  <si>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昆明市呈贡区财政局</t>
  </si>
  <si>
    <t>119001</t>
  </si>
  <si>
    <t>119016</t>
  </si>
  <si>
    <t>昆明市呈贡区国有资产监督管理局</t>
  </si>
  <si>
    <t>201</t>
  </si>
  <si>
    <t>一般公共服务支出</t>
  </si>
  <si>
    <t>20106</t>
  </si>
  <si>
    <t>财政事务</t>
  </si>
  <si>
    <t>2010601</t>
  </si>
  <si>
    <t>行政运行</t>
  </si>
  <si>
    <t>2010604</t>
  </si>
  <si>
    <t>预算改革业务</t>
  </si>
  <si>
    <t>2010605</t>
  </si>
  <si>
    <t>财政国库业务</t>
  </si>
  <si>
    <t>2010607</t>
  </si>
  <si>
    <t>信息化建设</t>
  </si>
  <si>
    <t>2010608</t>
  </si>
  <si>
    <t>财政委托业务支出</t>
  </si>
  <si>
    <t>2010650</t>
  </si>
  <si>
    <t>事业运行</t>
  </si>
  <si>
    <t>2010699</t>
  </si>
  <si>
    <t>其他财政事务支出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</si>
  <si>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</si>
  <si>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</si>
  <si>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</si>
  <si>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</si>
  <si>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</si>
  <si>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</si>
  <si>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</si>
  <si>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</si>
  <si>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</si>
  <si>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</si>
  <si>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</si>
  <si>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</si>
  <si>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</si>
  <si>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</si>
  <si>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</si>
  <si>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</si>
  <si>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</si>
  <si>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</si>
  <si>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</si>
  <si>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</si>
  <si>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</si>
  <si>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</si>
  <si>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</si>
  <si>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</si>
  <si>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</si>
  <si>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</si>
  <si>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</si>
  <si>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</si>
  <si>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</si>
  <si>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</si>
  <si>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</si>
  <si>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</si>
  <si>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</si>
  <si>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</si>
  <si>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</si>
  <si>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</si>
  <si>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223</t>
  </si>
  <si>
    <t>国有资本经营预算支出</t>
  </si>
  <si>
    <t xml:space="preserve">  解决历史遗留问题及改革成本支出</t>
    <phoneticPr fontId="16" type="noConversion"/>
  </si>
  <si>
    <t>国有企业退休人员社会化管理补助支出</t>
    <phoneticPr fontId="16" type="noConversion"/>
  </si>
  <si>
    <t>22302</t>
  </si>
  <si>
    <t>国有企业资本金注入</t>
  </si>
  <si>
    <t>2230299</t>
  </si>
  <si>
    <t>其他国有企业资本金注入</t>
  </si>
  <si>
    <t>230</t>
  </si>
  <si>
    <t>转移性支出</t>
  </si>
  <si>
    <t>23008</t>
  </si>
  <si>
    <t>调出资金</t>
  </si>
  <si>
    <t>2300803</t>
  </si>
  <si>
    <t>国有资本经营预算调出资金</t>
  </si>
  <si>
    <t>公务用车运行维护费</t>
  </si>
  <si>
    <t>30231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</si>
  <si>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</si>
  <si>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</si>
  <si>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</si>
  <si>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</si>
  <si>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</si>
  <si>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</si>
  <si>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</si>
  <si>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</si>
  <si>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</si>
  <si>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</si>
  <si>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</si>
  <si>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</si>
  <si>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</si>
  <si>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30229</t>
  </si>
  <si>
    <t>福利费</t>
  </si>
  <si>
    <t>30239</t>
  </si>
  <si>
    <t>其他交通费用</t>
  </si>
  <si>
    <t>30216</t>
  </si>
  <si>
    <t>培训费</t>
  </si>
  <si>
    <t>30213</t>
  </si>
  <si>
    <t>维修（护）费</t>
  </si>
  <si>
    <t>事业人员绩效奖励</t>
  </si>
  <si>
    <t>30103</t>
  </si>
  <si>
    <t>奖金</t>
  </si>
  <si>
    <t>30113</t>
  </si>
  <si>
    <t>行政人员绩效奖励</t>
  </si>
  <si>
    <t>工会经费</t>
  </si>
  <si>
    <t>30228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</si>
  <si>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</si>
  <si>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</si>
  <si>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</si>
  <si>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</si>
  <si>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</si>
  <si>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</si>
  <si>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</si>
  <si>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</si>
  <si>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</si>
  <si>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</si>
  <si>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</si>
  <si>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其他人员支出</t>
  </si>
  <si>
    <t>30199</t>
  </si>
  <si>
    <t>其他工资福利支出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</si>
  <si>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</si>
  <si>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</si>
  <si>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</si>
  <si>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</si>
  <si>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</si>
  <si>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</si>
  <si>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</si>
  <si>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公务交通补贴</t>
  </si>
  <si>
    <t>离退休人员支出</t>
  </si>
  <si>
    <t>30305</t>
  </si>
  <si>
    <t>生活补助</t>
  </si>
  <si>
    <t>行政人员工资支出</t>
  </si>
  <si>
    <t>编外人员公用经费</t>
  </si>
  <si>
    <t>313 事业发展类</t>
  </si>
  <si>
    <t>财政业务管理运行经费</t>
  </si>
  <si>
    <t>311 专项业务类</t>
  </si>
  <si>
    <t>预算绩效管理专项经费</t>
  </si>
  <si>
    <t>30227</t>
  </si>
  <si>
    <t>委托业务费</t>
  </si>
  <si>
    <t>土地增值税清算服务经费</t>
  </si>
  <si>
    <t>财政票据传递服务经费</t>
  </si>
  <si>
    <t>昆明市呈贡区财政局资金及业务管理系统维护经费</t>
  </si>
  <si>
    <t>土地储备成本评审专项经费</t>
  </si>
  <si>
    <t>产业发展扶持奖补经费</t>
  </si>
  <si>
    <t>31204</t>
  </si>
  <si>
    <t>费用补贴</t>
  </si>
  <si>
    <t>呈贡区财务人员培训工作经费</t>
  </si>
  <si>
    <t>国企党工委党建工作经费</t>
  </si>
  <si>
    <t>国有企业法人治理工作经费</t>
  </si>
  <si>
    <t>国有企业专项审计及制度建设工作经费</t>
  </si>
  <si>
    <t>国有资本经营预算调出资金经费</t>
  </si>
  <si>
    <t>国有企业资本金注入经费</t>
  </si>
  <si>
    <t>31201</t>
  </si>
  <si>
    <t>资本金注入</t>
  </si>
  <si>
    <t>区属国有企业外部董事聘用经费</t>
  </si>
  <si>
    <t>2230105</t>
  </si>
  <si>
    <t>国有企业退休人员社会化管理补助支出</t>
  </si>
  <si>
    <t>做好2023年土地增值税清算工作，确保税收应缴尽缴，应收尽收。</t>
  </si>
  <si>
    <t>产出指标</t>
  </si>
  <si>
    <t>数量指标</t>
  </si>
  <si>
    <t>土地增值税清算任务数</t>
  </si>
  <si>
    <t>&lt;=</t>
  </si>
  <si>
    <t>个</t>
  </si>
  <si>
    <t>定量指标</t>
  </si>
  <si>
    <t>反映土地增值税清算项目数</t>
  </si>
  <si>
    <t>质量指标</t>
  </si>
  <si>
    <t>土地增值税清算任务完成率</t>
  </si>
  <si>
    <t>=</t>
  </si>
  <si>
    <t>100</t>
  </si>
  <si>
    <t>%</t>
  </si>
  <si>
    <t>反映检查工作的执行情况。
检查任务完成率=实际完成检查（核查）任务数/计划完成检查（核查）任务数*100%</t>
  </si>
  <si>
    <t>土地增值税清算数据准确率</t>
  </si>
  <si>
    <t>数据正确及偏差情况。按照数据失误或者偏差百分比进行扣分。</t>
  </si>
  <si>
    <t>效益指标</t>
  </si>
  <si>
    <t>经济效益</t>
  </si>
  <si>
    <t>清算审核税款入库率</t>
  </si>
  <si>
    <t>定性指标</t>
  </si>
  <si>
    <t>纳税人清算补缴税款情况</t>
  </si>
  <si>
    <t>满意度指标</t>
  </si>
  <si>
    <t>服务对象满意度</t>
  </si>
  <si>
    <t>检查（核查）人员被投诉次数</t>
  </si>
  <si>
    <t>次</t>
  </si>
  <si>
    <t>反映服务对象对检查核查工作的整体满意情况。</t>
  </si>
  <si>
    <t>提高评审质量，确保按时、高效完成评审工作任务，全力推进土地供应。</t>
  </si>
  <si>
    <t>开展区级供应权限的土地收储支出评审工作</t>
  </si>
  <si>
    <t>20</t>
  </si>
  <si>
    <t>件</t>
  </si>
  <si>
    <t>实际开展土地成本评审情况</t>
  </si>
  <si>
    <t>成本全覆盖率</t>
  </si>
  <si>
    <t>土地全成本覆盖情况</t>
  </si>
  <si>
    <t>评审数据准确率</t>
  </si>
  <si>
    <t>元</t>
  </si>
  <si>
    <t>评审准确率</t>
  </si>
  <si>
    <t>区级土地供应工作</t>
  </si>
  <si>
    <t>有效推进</t>
  </si>
  <si>
    <t>土地供应推进情况</t>
  </si>
  <si>
    <t>区政府及相关职能部门满意度</t>
  </si>
  <si>
    <t>&gt;=</t>
  </si>
  <si>
    <t>95</t>
  </si>
  <si>
    <t>评价满意度</t>
  </si>
  <si>
    <t>尽快适应中国人民银行改革变化，确保呈贡区财政票据与银行间对接流转顺畅，各项工作如期正常推进。</t>
  </si>
  <si>
    <t>时效指标</t>
  </si>
  <si>
    <t>送达率</t>
  </si>
  <si>
    <t>按时送达指定地点完成率</t>
  </si>
  <si>
    <t>社会效益</t>
  </si>
  <si>
    <t>影响率</t>
  </si>
  <si>
    <t>98</t>
  </si>
  <si>
    <t>社会满意度</t>
  </si>
  <si>
    <t>满意度</t>
  </si>
  <si>
    <t>综合测评实际满意度</t>
  </si>
  <si>
    <t>初步预算7万元用于兑现租房补助资金，80万元用于兑现云投基金公司2023年度扶持资金。</t>
  </si>
  <si>
    <t>获补对象数</t>
  </si>
  <si>
    <t>人(人次、家)</t>
  </si>
  <si>
    <t>反映获补助人员、企业的数量情况，也适用补贴、资助等形式的补助。</t>
  </si>
  <si>
    <t>降低企业成本</t>
  </si>
  <si>
    <t>10000</t>
  </si>
  <si>
    <t>反映补助有效降低受助企业平均成本的情况。</t>
  </si>
  <si>
    <t>受益对象满意度</t>
  </si>
  <si>
    <t>反映获补助受益对象的满意程度。</t>
  </si>
  <si>
    <t>2025年计划组织培训，经费初步预算30万元。</t>
  </si>
  <si>
    <t>组织培训期数</t>
  </si>
  <si>
    <t>1.00</t>
  </si>
  <si>
    <t>反映预算部门（单位）组织开展各类培训的期数。</t>
  </si>
  <si>
    <t>培训出勤率</t>
  </si>
  <si>
    <t>反映预算部门（单位）组织开展各类培训中参训人员的出勤情况。
培训出勤率=（实际出勤学员数量/参加培训学员数量）*100%。</t>
  </si>
  <si>
    <t>可持续影响</t>
  </si>
  <si>
    <t>工作规范化提升率</t>
  </si>
  <si>
    <t>80</t>
  </si>
  <si>
    <t>规范化业务提升比例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</si>
  <si>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</si>
  <si>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</si>
  <si>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对指定的项目支出资金、部门整体支出资金的安排、使用和绩效情况实施重点评价，必要时对相关情况进行延伸和追溯评价。评价绩效目标的实现程度及效果；资金投入和使用情况；为实现绩效目标制定的制度、采取的措施； 经验、做法、存在问题和建议。</t>
  </si>
  <si>
    <t>开展重点评价项目</t>
  </si>
  <si>
    <t>完成情况</t>
  </si>
  <si>
    <t>开展预算事前绩效评估项目</t>
  </si>
  <si>
    <t>评价结果反馈率</t>
  </si>
  <si>
    <t>评价报告公开率</t>
  </si>
  <si>
    <t>评估报告终稿出具时限</t>
  </si>
  <si>
    <t>二上前</t>
  </si>
  <si>
    <t>天/月</t>
  </si>
  <si>
    <t>报告终稿出具时间</t>
  </si>
  <si>
    <t>评价报告终稿出具时限</t>
  </si>
  <si>
    <t>11月初</t>
  </si>
  <si>
    <t>成本指标</t>
  </si>
  <si>
    <t>经济成本指标</t>
  </si>
  <si>
    <t>万元</t>
  </si>
  <si>
    <t>委托中介公司所需实际支出</t>
  </si>
  <si>
    <t>绩效管理工作质量</t>
  </si>
  <si>
    <t>逐年提高</t>
  </si>
  <si>
    <t>对绩效评价（评估）发现问题整改率</t>
  </si>
  <si>
    <t>整改情况</t>
  </si>
  <si>
    <t>绩效与预算管理融合率</t>
  </si>
  <si>
    <t>被评价单位满意度</t>
  </si>
  <si>
    <t>90</t>
  </si>
  <si>
    <t>反映服务对象对评价（评估）工作的整体满意情况。</t>
  </si>
  <si>
    <t>财政局对口资金管理科室满意度</t>
  </si>
  <si>
    <t>依托预算一体化系统、资产管理系统、政采云等系统，提高资金统筹管理效率及资产、财会管理能力，确保预算资金下达支付、资产管理盘活、采购规范水平不断取得提升。</t>
  </si>
  <si>
    <t>信息数据安全</t>
  </si>
  <si>
    <t>反映信息系统相关数据安全的保障情况。</t>
  </si>
  <si>
    <t>系统全年正常运行时长</t>
  </si>
  <si>
    <t>年</t>
  </si>
  <si>
    <t>反映信息系统全年正常运行时间情况。</t>
  </si>
  <si>
    <t>使用人员满意度度</t>
  </si>
  <si>
    <t>反映使用对象对信息系统使用的满意度。
使用人员满意度=（对信息系统满意的使用人员/问卷调查人数）*100%</t>
  </si>
  <si>
    <t>预算安排财政管理运行经费，确保财政局2024年行政运行正常，全面完成收入支出、财会监管、金融服务、国资监管、采购指导等工作任务，持续提升财政保障能力及财会监督水平。</t>
  </si>
  <si>
    <t>呈贡区“三保”任务保障情况</t>
  </si>
  <si>
    <t>科学统筹财力，保障呈贡区“三保”足额到位</t>
  </si>
  <si>
    <t>市财政局、区级领导及服务对象评价</t>
  </si>
  <si>
    <t>各类评价对象综合满意度在95以上</t>
  </si>
  <si>
    <t>根据注册资本金总额，向国企注入资本金，提高企业竞争能力，抵御市场及其他宏观阻力，推动国有企业加快步伐做大做强。</t>
  </si>
  <si>
    <t>兑付及时率</t>
  </si>
  <si>
    <t>反映国资局及时注入资金的情况。
注入资金及时率=在时限内注入资金/应注入资金*100%</t>
  </si>
  <si>
    <t>经营状况改善</t>
  </si>
  <si>
    <t>300</t>
  </si>
  <si>
    <t>反映注入资金促进企业经营状况改善的情况。</t>
  </si>
  <si>
    <t>反映国企工委对企业经营满意度</t>
  </si>
  <si>
    <t>通过购买服务方式聘请第三方专业机构开展国有企业专项审计工作，全面掌握国有企业经营水平和成果，针对性采取措施提高国有企业监管效能。</t>
  </si>
  <si>
    <t>审计覆盖率</t>
  </si>
  <si>
    <t>实际开展审计企业的数量占应审计企业总数的比率</t>
  </si>
  <si>
    <t>企业管理水平有所提高</t>
  </si>
  <si>
    <t>实际成效与预期成效的比例</t>
  </si>
  <si>
    <t>企业实际满意度</t>
  </si>
  <si>
    <t>企业满意度</t>
  </si>
  <si>
    <t>2025年聘用合同测算总额216000元。</t>
  </si>
  <si>
    <t>获补覆盖率</t>
  </si>
  <si>
    <t>获补覆盖率=实际获得补助人数（企业数）/申请符合标准人数（企业数）*100%</t>
  </si>
  <si>
    <t>带动人均增收</t>
  </si>
  <si>
    <t>216000</t>
  </si>
  <si>
    <t>反映补助带动人均增收的情况。</t>
  </si>
  <si>
    <t>保障国企工委日常党务工作，提升国企工委治理水平和治理能力，提高三家国有企业政治意识和担当意识，为企业发展把好政治方向，做好政治指引。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</si>
  <si>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</si>
  <si>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</si>
  <si>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政策知晓率</t>
  </si>
  <si>
    <t>反映补助政策的宣传效果情况。
政策知晓率=调查中补助政策知晓人数/调查总人数*100%</t>
  </si>
  <si>
    <t>2025年拟计划招聘1次，组织培训1次，完善国有企业法人结构，力推国有企业经营管理效能得到较大提升，充分发挥国有资本效益带动呈贡区经济社会发展。</t>
  </si>
  <si>
    <t>完成率即为经济成本指标评价率</t>
  </si>
  <si>
    <t>实际效益指标</t>
  </si>
  <si>
    <t>完善率提高后工作效率及产出提升视为实际效益达标</t>
  </si>
  <si>
    <t>满意人员占企业人数的比例</t>
  </si>
  <si>
    <t>提高调入比例，更多用于保障和改善民生支出，用于为民办实事等项目支出。</t>
  </si>
  <si>
    <t>发放及时率</t>
  </si>
  <si>
    <t>反映发放单位及时拨付注册资金的情况。
拨付及时率=在时限内拨付资金/应拨付资金*100%</t>
  </si>
  <si>
    <t>反映注册资本促进企业经营状况改善的情况。</t>
  </si>
  <si>
    <t>反映国企工委对国有企业经营状况改善情况的满意度</t>
  </si>
  <si>
    <t>2025年部门项目支出绩效目标表</t>
    <phoneticPr fontId="16" type="noConversion"/>
  </si>
  <si>
    <t>530121210000000000369</t>
  </si>
  <si>
    <t>530121210000000000372</t>
  </si>
  <si>
    <t>530121231100001437471</t>
  </si>
  <si>
    <t>530121210000000000366</t>
  </si>
  <si>
    <t>530121231100001437444</t>
  </si>
  <si>
    <t>530121210000000000371</t>
  </si>
  <si>
    <t>530121210000000001033</t>
  </si>
  <si>
    <t>530121241100002292178</t>
  </si>
  <si>
    <t>530121221100000396835</t>
  </si>
  <si>
    <t>530121210000000000370</t>
  </si>
  <si>
    <t>530121231100001246040</t>
  </si>
  <si>
    <t>530121210000000003499</t>
  </si>
  <si>
    <t>530121231100001440041</t>
  </si>
  <si>
    <t>530121210000000003283</t>
  </si>
  <si>
    <t>530121241100002253202</t>
  </si>
  <si>
    <t>530121241100002253251</t>
  </si>
  <si>
    <t>530121241100002253275</t>
  </si>
  <si>
    <t>530121241100002280019</t>
  </si>
  <si>
    <t>530121241100002282647</t>
  </si>
  <si>
    <t>530121241100002285882</t>
  </si>
  <si>
    <t>530121251100003809857</t>
  </si>
  <si>
    <t>530121251100003809891</t>
  </si>
  <si>
    <t>530121241100002282165</t>
  </si>
  <si>
    <t>530121241100002282200</t>
  </si>
  <si>
    <t>530121241100002282522</t>
  </si>
  <si>
    <t>530121251100003807332</t>
  </si>
  <si>
    <t>530121251100003969871</t>
  </si>
  <si>
    <t>单位名称：昆明市呈贡区财政局（汇总）</t>
    <phoneticPr fontId="16" type="noConversion"/>
  </si>
  <si>
    <t>备注：此表为空，我单位不涉及此项目。</t>
    <phoneticPr fontId="16" type="noConversion"/>
  </si>
  <si>
    <t>市属国有企业退休人员社会化管理工作补助经费</t>
    <phoneticPr fontId="16" type="noConversion"/>
  </si>
  <si>
    <t>提前下达国有企业退休人员社会化管理中央补助资金</t>
  </si>
  <si>
    <t>312民生类</t>
  </si>
  <si>
    <t>单位名称：昆明市呈贡区财政局（汇总）</t>
    <phoneticPr fontId="16" type="noConversion"/>
  </si>
  <si>
    <t>530121251100003973371</t>
  </si>
  <si>
    <t>此表为空，我单位不涉及此项目。</t>
    <phoneticPr fontId="16" type="noConversion"/>
  </si>
  <si>
    <t>备注：此表为空，我单位不涉及此项目。</t>
    <phoneticPr fontId="16" type="noConversion"/>
  </si>
  <si>
    <t>单位名称：昆明市呈贡区财政局（汇总）</t>
    <phoneticPr fontId="16" type="noConversion"/>
  </si>
  <si>
    <t>本级</t>
  </si>
  <si>
    <r>
      <t xml:space="preserve">313 </t>
    </r>
    <r>
      <rPr>
        <sz val="9"/>
        <rFont val="宋体"/>
        <charset val="134"/>
      </rPr>
      <t>事业发展类</t>
    </r>
  </si>
  <si>
    <t>昆明市呈贡区财政局资金及业务管理系统维护经费</t>
    <phoneticPr fontId="16" type="noConversion"/>
  </si>
  <si>
    <t>财政业务管理运行经费</t>
    <phoneticPr fontId="16" type="noConversion"/>
  </si>
  <si>
    <t>国有企业法人治理工作经费</t>
    <phoneticPr fontId="16" type="noConversion"/>
  </si>
  <si>
    <t>国有企业资本金注入经费</t>
    <phoneticPr fontId="16" type="noConversion"/>
  </si>
</sst>
</file>

<file path=xl/styles.xml><?xml version="1.0" encoding="utf-8"?>
<styleSheet xmlns="http://schemas.openxmlformats.org/spreadsheetml/2006/main">
  <numFmts count="7"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#,##0.00_ "/>
    <numFmt numFmtId="182" formatCode="0.00_ 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9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76" fontId="15" fillId="0" borderId="7">
      <alignment horizontal="right" vertical="center"/>
    </xf>
    <xf numFmtId="177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0" fontId="15" fillId="0" borderId="0">
      <alignment vertical="top"/>
      <protection locked="0"/>
    </xf>
    <xf numFmtId="0" fontId="23" fillId="0" borderId="0">
      <alignment vertical="center"/>
    </xf>
  </cellStyleXfs>
  <cellXfs count="24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7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178" fontId="15" fillId="0" borderId="7" xfId="0" applyNumberFormat="1" applyFont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9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5" fillId="0" borderId="7" xfId="5" applyNumberFormat="1" applyFont="1" applyBorder="1">
      <alignment horizontal="left" vertical="center" wrapText="1"/>
    </xf>
    <xf numFmtId="49" fontId="5" fillId="0" borderId="7" xfId="5" applyNumberFormat="1" applyFont="1" applyBorder="1" applyAlignment="1">
      <alignment horizontal="left" vertical="center" wrapText="1" indent="1"/>
    </xf>
    <xf numFmtId="0" fontId="0" fillId="0" borderId="0" xfId="0"/>
    <xf numFmtId="0" fontId="18" fillId="0" borderId="0" xfId="0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left" vertical="center" wrapText="1" indent="2"/>
    </xf>
    <xf numFmtId="49" fontId="5" fillId="0" borderId="7" xfId="5" applyFont="1">
      <alignment horizontal="left" vertical="center" wrapText="1"/>
    </xf>
    <xf numFmtId="0" fontId="0" fillId="0" borderId="0" xfId="0" applyFont="1" applyBorder="1"/>
    <xf numFmtId="0" fontId="2" fillId="0" borderId="3" xfId="0" applyFont="1" applyBorder="1" applyAlignment="1">
      <alignment horizontal="left" vertical="center"/>
    </xf>
    <xf numFmtId="0" fontId="0" fillId="0" borderId="0" xfId="0" applyBorder="1"/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/>
    <xf numFmtId="178" fontId="0" fillId="0" borderId="0" xfId="0" applyNumberFormat="1" applyFont="1" applyBorder="1"/>
    <xf numFmtId="181" fontId="0" fillId="0" borderId="0" xfId="0" applyNumberFormat="1" applyFont="1" applyBorder="1"/>
    <xf numFmtId="0" fontId="0" fillId="0" borderId="0" xfId="0" applyFont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21" fillId="0" borderId="7" xfId="0" applyNumberFormat="1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4" fillId="0" borderId="14" xfId="10" applyFont="1" applyFill="1" applyBorder="1" applyAlignment="1">
      <alignment vertical="center" wrapText="1"/>
    </xf>
    <xf numFmtId="182" fontId="24" fillId="0" borderId="14" xfId="10" applyNumberFormat="1" applyFont="1" applyFill="1" applyBorder="1" applyAlignment="1">
      <alignment vertical="center" wrapText="1"/>
    </xf>
    <xf numFmtId="0" fontId="25" fillId="0" borderId="0" xfId="0" applyFont="1"/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7"/>
  <sheetViews>
    <sheetView showGridLines="0" showZeros="0" workbookViewId="0">
      <pane ySplit="1" topLeftCell="A8" activePane="bottomLeft" state="frozen"/>
      <selection pane="bottomLeft" activeCell="A25" sqref="A25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3" t="s">
        <v>0</v>
      </c>
    </row>
    <row r="3" spans="1:4" ht="41.25" customHeight="1">
      <c r="A3" s="114" t="str">
        <f>"2025"&amp;"年财务收支预算总表"</f>
        <v>2025年财务收支预算总表</v>
      </c>
      <c r="B3" s="115"/>
      <c r="C3" s="115"/>
      <c r="D3" s="115"/>
    </row>
    <row r="4" spans="1:4" ht="17.25" customHeight="1">
      <c r="A4" s="116" t="s">
        <v>565</v>
      </c>
      <c r="B4" s="117"/>
      <c r="D4" s="67" t="s">
        <v>1</v>
      </c>
    </row>
    <row r="5" spans="1:4" ht="23.25" customHeight="1">
      <c r="A5" s="118" t="s">
        <v>2</v>
      </c>
      <c r="B5" s="119"/>
      <c r="C5" s="118" t="s">
        <v>3</v>
      </c>
      <c r="D5" s="119"/>
    </row>
    <row r="6" spans="1:4" ht="24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7.25" customHeight="1">
      <c r="A7" s="75" t="s">
        <v>7</v>
      </c>
      <c r="B7" s="44">
        <v>19880830</v>
      </c>
      <c r="C7" s="75" t="s">
        <v>8</v>
      </c>
      <c r="D7" s="44">
        <v>14900963</v>
      </c>
    </row>
    <row r="8" spans="1:4" ht="17.25" customHeight="1">
      <c r="A8" s="75" t="s">
        <v>9</v>
      </c>
      <c r="B8" s="44"/>
      <c r="C8" s="75" t="s">
        <v>10</v>
      </c>
      <c r="D8" s="44"/>
    </row>
    <row r="9" spans="1:4" ht="17.25" customHeight="1">
      <c r="A9" s="75" t="s">
        <v>11</v>
      </c>
      <c r="B9" s="44">
        <v>3000000</v>
      </c>
      <c r="C9" s="83" t="s">
        <v>12</v>
      </c>
      <c r="D9" s="44"/>
    </row>
    <row r="10" spans="1:4" ht="17.25" customHeight="1">
      <c r="A10" s="75" t="s">
        <v>13</v>
      </c>
      <c r="B10" s="44"/>
      <c r="C10" s="83" t="s">
        <v>14</v>
      </c>
      <c r="D10" s="44"/>
    </row>
    <row r="11" spans="1:4" ht="17.25" customHeight="1">
      <c r="A11" s="75" t="s">
        <v>15</v>
      </c>
      <c r="B11" s="44"/>
      <c r="C11" s="83" t="s">
        <v>16</v>
      </c>
      <c r="D11" s="44">
        <v>218900</v>
      </c>
    </row>
    <row r="12" spans="1:4" ht="17.25" customHeight="1">
      <c r="A12" s="75" t="s">
        <v>17</v>
      </c>
      <c r="B12" s="44"/>
      <c r="C12" s="83" t="s">
        <v>18</v>
      </c>
      <c r="D12" s="44"/>
    </row>
    <row r="13" spans="1:4" ht="17.25" customHeight="1">
      <c r="A13" s="75" t="s">
        <v>19</v>
      </c>
      <c r="B13" s="44"/>
      <c r="C13" s="16" t="s">
        <v>20</v>
      </c>
      <c r="D13" s="44"/>
    </row>
    <row r="14" spans="1:4" ht="17.25" customHeight="1">
      <c r="A14" s="75" t="s">
        <v>21</v>
      </c>
      <c r="B14" s="44">
        <v>68400</v>
      </c>
      <c r="C14" s="16" t="s">
        <v>22</v>
      </c>
      <c r="D14" s="44">
        <v>2301640</v>
      </c>
    </row>
    <row r="15" spans="1:4" ht="17.25" customHeight="1">
      <c r="A15" s="75" t="s">
        <v>23</v>
      </c>
      <c r="B15" s="44"/>
      <c r="C15" s="16" t="s">
        <v>24</v>
      </c>
      <c r="D15" s="44">
        <v>1367399</v>
      </c>
    </row>
    <row r="16" spans="1:4" ht="17.25" customHeight="1">
      <c r="A16" s="75" t="s">
        <v>25</v>
      </c>
      <c r="B16" s="44"/>
      <c r="C16" s="16" t="s">
        <v>26</v>
      </c>
      <c r="D16" s="44"/>
    </row>
    <row r="17" spans="1:7" ht="17.25" customHeight="1">
      <c r="A17" s="70"/>
      <c r="B17" s="44"/>
      <c r="C17" s="16" t="s">
        <v>27</v>
      </c>
      <c r="D17" s="44"/>
    </row>
    <row r="18" spans="1:7" ht="17.25" customHeight="1">
      <c r="A18" s="76"/>
      <c r="B18" s="44"/>
      <c r="C18" s="16" t="s">
        <v>28</v>
      </c>
      <c r="D18" s="44"/>
    </row>
    <row r="19" spans="1:7" ht="17.25" customHeight="1">
      <c r="A19" s="76"/>
      <c r="B19" s="44"/>
      <c r="C19" s="16" t="s">
        <v>29</v>
      </c>
      <c r="D19" s="44"/>
    </row>
    <row r="20" spans="1:7" ht="17.25" customHeight="1">
      <c r="A20" s="76"/>
      <c r="B20" s="44"/>
      <c r="C20" s="16" t="s">
        <v>30</v>
      </c>
      <c r="D20" s="44"/>
    </row>
    <row r="21" spans="1:7" ht="17.25" customHeight="1">
      <c r="A21" s="76"/>
      <c r="B21" s="44"/>
      <c r="C21" s="16" t="s">
        <v>31</v>
      </c>
      <c r="D21" s="44"/>
    </row>
    <row r="22" spans="1:7" ht="17.25" customHeight="1">
      <c r="A22" s="76"/>
      <c r="B22" s="44"/>
      <c r="C22" s="16" t="s">
        <v>32</v>
      </c>
      <c r="D22" s="44"/>
    </row>
    <row r="23" spans="1:7" ht="17.25" customHeight="1">
      <c r="A23" s="76"/>
      <c r="B23" s="44"/>
      <c r="C23" s="16" t="s">
        <v>33</v>
      </c>
      <c r="D23" s="44"/>
    </row>
    <row r="24" spans="1:7" ht="17.25" customHeight="1">
      <c r="A24" s="76"/>
      <c r="B24" s="44"/>
      <c r="C24" s="16" t="s">
        <v>34</v>
      </c>
      <c r="D24" s="44"/>
    </row>
    <row r="25" spans="1:7" ht="17.25" customHeight="1">
      <c r="A25" s="76"/>
      <c r="B25" s="44"/>
      <c r="C25" s="16" t="s">
        <v>35</v>
      </c>
      <c r="D25" s="44">
        <v>1091928</v>
      </c>
    </row>
    <row r="26" spans="1:7" ht="17.25" customHeight="1">
      <c r="A26" s="76"/>
      <c r="B26" s="44"/>
      <c r="C26" s="16" t="s">
        <v>36</v>
      </c>
      <c r="D26" s="44"/>
    </row>
    <row r="27" spans="1:7" ht="17.25" customHeight="1">
      <c r="A27" s="76"/>
      <c r="B27" s="44"/>
      <c r="C27" s="70" t="s">
        <v>37</v>
      </c>
      <c r="D27" s="44">
        <v>2018400</v>
      </c>
    </row>
    <row r="28" spans="1:7" ht="17.25" customHeight="1">
      <c r="A28" s="76"/>
      <c r="B28" s="44"/>
      <c r="C28" s="16" t="s">
        <v>38</v>
      </c>
      <c r="D28" s="44"/>
      <c r="G28" s="107"/>
    </row>
    <row r="29" spans="1:7" ht="16.5" customHeight="1">
      <c r="A29" s="76"/>
      <c r="B29" s="44"/>
      <c r="C29" s="16" t="s">
        <v>39</v>
      </c>
      <c r="D29" s="44"/>
    </row>
    <row r="30" spans="1:7" ht="16.5" customHeight="1">
      <c r="A30" s="76"/>
      <c r="B30" s="44"/>
      <c r="C30" s="70" t="s">
        <v>40</v>
      </c>
      <c r="D30" s="44"/>
    </row>
    <row r="31" spans="1:7" ht="17.25" customHeight="1">
      <c r="A31" s="76"/>
      <c r="B31" s="44"/>
      <c r="C31" s="70" t="s">
        <v>41</v>
      </c>
      <c r="D31" s="44">
        <v>1050000</v>
      </c>
    </row>
    <row r="32" spans="1:7" ht="17.25" customHeight="1">
      <c r="A32" s="76"/>
      <c r="B32" s="44"/>
      <c r="C32" s="16" t="s">
        <v>42</v>
      </c>
      <c r="D32" s="44"/>
    </row>
    <row r="33" spans="1:4" ht="16.5" customHeight="1">
      <c r="A33" s="76" t="s">
        <v>43</v>
      </c>
      <c r="B33" s="44">
        <f>SUM(B7:B32)</f>
        <v>22949230</v>
      </c>
      <c r="C33" s="76" t="s">
        <v>44</v>
      </c>
      <c r="D33" s="44">
        <f>SUM(D7:D32)</f>
        <v>22949230</v>
      </c>
    </row>
    <row r="34" spans="1:4" ht="16.5" customHeight="1">
      <c r="A34" s="70" t="s">
        <v>45</v>
      </c>
      <c r="B34" s="44">
        <f>B35</f>
        <v>4000</v>
      </c>
      <c r="C34" s="70" t="s">
        <v>46</v>
      </c>
      <c r="D34" s="44">
        <v>4000</v>
      </c>
    </row>
    <row r="35" spans="1:4" ht="16.5" customHeight="1">
      <c r="A35" s="16" t="s">
        <v>47</v>
      </c>
      <c r="B35" s="44">
        <v>4000</v>
      </c>
      <c r="C35" s="16" t="s">
        <v>47</v>
      </c>
      <c r="D35" s="44">
        <f>D34</f>
        <v>4000</v>
      </c>
    </row>
    <row r="36" spans="1:4" ht="16.5" customHeight="1">
      <c r="A36" s="16" t="s">
        <v>48</v>
      </c>
      <c r="B36" s="44"/>
      <c r="C36" s="16" t="s">
        <v>49</v>
      </c>
      <c r="D36" s="44"/>
    </row>
    <row r="37" spans="1:4" ht="16.5" customHeight="1">
      <c r="A37" s="77" t="s">
        <v>50</v>
      </c>
      <c r="B37" s="44">
        <f>B34+B33</f>
        <v>22953230</v>
      </c>
      <c r="C37" s="77" t="s">
        <v>51</v>
      </c>
      <c r="D37" s="44">
        <f>D33+D34</f>
        <v>22953230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62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63"/>
      <c r="E2" s="63"/>
      <c r="F2" s="60" t="s">
        <v>177</v>
      </c>
    </row>
    <row r="3" spans="1:6" ht="42" customHeight="1">
      <c r="A3" s="203" t="str">
        <f>"2025"&amp;"年部门政府性基金预算支出预算表"</f>
        <v>2025年部门政府性基金预算支出预算表</v>
      </c>
      <c r="B3" s="203" t="s">
        <v>178</v>
      </c>
      <c r="C3" s="204"/>
      <c r="D3" s="150"/>
      <c r="E3" s="150"/>
      <c r="F3" s="150"/>
    </row>
    <row r="4" spans="1:6" ht="13.5" customHeight="1">
      <c r="A4" s="174" t="s">
        <v>565</v>
      </c>
      <c r="B4" s="174" t="s">
        <v>179</v>
      </c>
      <c r="C4" s="205"/>
      <c r="D4" s="63"/>
      <c r="E4" s="63"/>
      <c r="F4" s="60" t="s">
        <v>1</v>
      </c>
    </row>
    <row r="5" spans="1:6" ht="19.5" customHeight="1">
      <c r="A5" s="158" t="s">
        <v>143</v>
      </c>
      <c r="B5" s="207" t="s">
        <v>70</v>
      </c>
      <c r="C5" s="158" t="s">
        <v>71</v>
      </c>
      <c r="D5" s="180" t="s">
        <v>180</v>
      </c>
      <c r="E5" s="154"/>
      <c r="F5" s="155"/>
    </row>
    <row r="6" spans="1:6" ht="18.75" customHeight="1">
      <c r="A6" s="193"/>
      <c r="B6" s="208"/>
      <c r="C6" s="193"/>
      <c r="D6" s="8" t="s">
        <v>55</v>
      </c>
      <c r="E6" s="7" t="s">
        <v>73</v>
      </c>
      <c r="F6" s="8" t="s">
        <v>74</v>
      </c>
    </row>
    <row r="7" spans="1:6" ht="18.75" customHeight="1">
      <c r="A7" s="35">
        <v>1</v>
      </c>
      <c r="B7" s="64" t="s">
        <v>81</v>
      </c>
      <c r="C7" s="35">
        <v>3</v>
      </c>
      <c r="D7" s="65">
        <v>4</v>
      </c>
      <c r="E7" s="65">
        <v>5</v>
      </c>
      <c r="F7" s="65">
        <v>6</v>
      </c>
    </row>
    <row r="8" spans="1:6" ht="21" customHeight="1">
      <c r="A8" s="11"/>
      <c r="B8" s="11"/>
      <c r="C8" s="11"/>
      <c r="D8" s="44"/>
      <c r="E8" s="44"/>
      <c r="F8" s="44"/>
    </row>
    <row r="9" spans="1:6" ht="21" customHeight="1">
      <c r="A9" s="11"/>
      <c r="B9" s="11"/>
      <c r="C9" s="11"/>
      <c r="D9" s="44"/>
      <c r="E9" s="44"/>
      <c r="F9" s="44"/>
    </row>
    <row r="10" spans="1:6" ht="18.75" customHeight="1">
      <c r="A10" s="122" t="s">
        <v>133</v>
      </c>
      <c r="B10" s="122" t="s">
        <v>133</v>
      </c>
      <c r="C10" s="206" t="s">
        <v>133</v>
      </c>
      <c r="D10" s="44"/>
      <c r="E10" s="44"/>
      <c r="F10" s="44"/>
    </row>
    <row r="11" spans="1:6" ht="14.25" customHeight="1">
      <c r="A11" s="105" t="s">
        <v>566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6"/>
      <c r="C2" s="46"/>
      <c r="R2" s="3"/>
      <c r="S2" s="3" t="s">
        <v>181</v>
      </c>
    </row>
    <row r="3" spans="1:19" ht="41.25" customHeight="1">
      <c r="A3" s="209" t="str">
        <f>"2025"&amp;"年部门政府采购预算表"</f>
        <v>2025年部门政府采购预算表</v>
      </c>
      <c r="B3" s="172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2"/>
      <c r="N3" s="173"/>
      <c r="O3" s="173"/>
      <c r="P3" s="172"/>
      <c r="Q3" s="173"/>
      <c r="R3" s="172"/>
      <c r="S3" s="172"/>
    </row>
    <row r="4" spans="1:19" ht="18.75" customHeight="1">
      <c r="A4" s="165" t="s">
        <v>565</v>
      </c>
      <c r="B4" s="210"/>
      <c r="C4" s="210"/>
      <c r="D4" s="211"/>
      <c r="E4" s="211"/>
      <c r="F4" s="211"/>
      <c r="G4" s="211"/>
      <c r="H4" s="211"/>
      <c r="I4" s="4"/>
      <c r="J4" s="4"/>
      <c r="K4" s="4"/>
      <c r="L4" s="4"/>
      <c r="R4" s="5"/>
      <c r="S4" s="60" t="s">
        <v>1</v>
      </c>
    </row>
    <row r="5" spans="1:19" ht="15.75" customHeight="1">
      <c r="A5" s="195" t="s">
        <v>142</v>
      </c>
      <c r="B5" s="222" t="s">
        <v>143</v>
      </c>
      <c r="C5" s="222" t="s">
        <v>182</v>
      </c>
      <c r="D5" s="224" t="s">
        <v>183</v>
      </c>
      <c r="E5" s="224" t="s">
        <v>184</v>
      </c>
      <c r="F5" s="224" t="s">
        <v>185</v>
      </c>
      <c r="G5" s="224" t="s">
        <v>186</v>
      </c>
      <c r="H5" s="224" t="s">
        <v>187</v>
      </c>
      <c r="I5" s="212" t="s">
        <v>150</v>
      </c>
      <c r="J5" s="212"/>
      <c r="K5" s="212"/>
      <c r="L5" s="212"/>
      <c r="M5" s="178"/>
      <c r="N5" s="212"/>
      <c r="O5" s="212"/>
      <c r="P5" s="177"/>
      <c r="Q5" s="212"/>
      <c r="R5" s="178"/>
      <c r="S5" s="179"/>
    </row>
    <row r="6" spans="1:19" ht="17.25" customHeight="1">
      <c r="A6" s="197"/>
      <c r="B6" s="223"/>
      <c r="C6" s="223"/>
      <c r="D6" s="225"/>
      <c r="E6" s="225"/>
      <c r="F6" s="225"/>
      <c r="G6" s="225"/>
      <c r="H6" s="225"/>
      <c r="I6" s="225" t="s">
        <v>55</v>
      </c>
      <c r="J6" s="225" t="s">
        <v>58</v>
      </c>
      <c r="K6" s="225" t="s">
        <v>188</v>
      </c>
      <c r="L6" s="225" t="s">
        <v>189</v>
      </c>
      <c r="M6" s="227" t="s">
        <v>190</v>
      </c>
      <c r="N6" s="213" t="s">
        <v>191</v>
      </c>
      <c r="O6" s="213"/>
      <c r="P6" s="214"/>
      <c r="Q6" s="213"/>
      <c r="R6" s="215"/>
      <c r="S6" s="216"/>
    </row>
    <row r="7" spans="1:19" ht="54" customHeight="1">
      <c r="A7" s="196"/>
      <c r="B7" s="216"/>
      <c r="C7" s="216"/>
      <c r="D7" s="226"/>
      <c r="E7" s="226"/>
      <c r="F7" s="226"/>
      <c r="G7" s="226"/>
      <c r="H7" s="226"/>
      <c r="I7" s="226"/>
      <c r="J7" s="226" t="s">
        <v>57</v>
      </c>
      <c r="K7" s="226"/>
      <c r="L7" s="226"/>
      <c r="M7" s="228"/>
      <c r="N7" s="49" t="s">
        <v>57</v>
      </c>
      <c r="O7" s="49" t="s">
        <v>64</v>
      </c>
      <c r="P7" s="48" t="s">
        <v>65</v>
      </c>
      <c r="Q7" s="49" t="s">
        <v>66</v>
      </c>
      <c r="R7" s="54" t="s">
        <v>67</v>
      </c>
      <c r="S7" s="48" t="s">
        <v>68</v>
      </c>
    </row>
    <row r="8" spans="1:19" ht="18" customHeight="1">
      <c r="A8" s="57">
        <v>1</v>
      </c>
      <c r="B8" s="57" t="s">
        <v>81</v>
      </c>
      <c r="C8" s="58">
        <v>3</v>
      </c>
      <c r="D8" s="58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</row>
    <row r="9" spans="1:19" ht="21" customHeight="1">
      <c r="A9" s="50"/>
      <c r="B9" s="51"/>
      <c r="C9" s="51"/>
      <c r="D9" s="52"/>
      <c r="E9" s="52"/>
      <c r="F9" s="52"/>
      <c r="G9" s="59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1" customHeight="1">
      <c r="A10" s="217" t="s">
        <v>133</v>
      </c>
      <c r="B10" s="218"/>
      <c r="C10" s="218"/>
      <c r="D10" s="219"/>
      <c r="E10" s="219"/>
      <c r="F10" s="219"/>
      <c r="G10" s="135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21" customHeight="1">
      <c r="A11" s="165" t="s">
        <v>192</v>
      </c>
      <c r="B11" s="174"/>
      <c r="C11" s="174"/>
      <c r="D11" s="165"/>
      <c r="E11" s="165"/>
      <c r="F11" s="165"/>
      <c r="G11" s="220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</row>
    <row r="12" spans="1:19" ht="14.25" customHeight="1">
      <c r="A12" s="107" t="s">
        <v>572</v>
      </c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6" type="noConversion"/>
  <printOptions horizontalCentered="1"/>
  <pageMargins left="0.96" right="0.96" top="0.72" bottom="0.72" header="0" footer="0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1"/>
      <c r="B2" s="46"/>
      <c r="C2" s="46"/>
      <c r="D2" s="46"/>
      <c r="E2" s="46"/>
      <c r="F2" s="46"/>
      <c r="G2" s="46"/>
      <c r="H2" s="41"/>
      <c r="I2" s="41"/>
      <c r="J2" s="41"/>
      <c r="K2" s="41"/>
      <c r="L2" s="41"/>
      <c r="M2" s="41"/>
      <c r="N2" s="53"/>
      <c r="O2" s="41"/>
      <c r="P2" s="41"/>
      <c r="Q2" s="46"/>
      <c r="R2" s="41"/>
      <c r="S2" s="55"/>
      <c r="T2" s="55" t="s">
        <v>193</v>
      </c>
    </row>
    <row r="3" spans="1:20" ht="41.25" customHeight="1">
      <c r="A3" s="209" t="str">
        <f>"2025"&amp;"年部门政府购买服务预算表"</f>
        <v>2025年部门政府购买服务预算表</v>
      </c>
      <c r="B3" s="172"/>
      <c r="C3" s="172"/>
      <c r="D3" s="172"/>
      <c r="E3" s="172"/>
      <c r="F3" s="172"/>
      <c r="G3" s="172"/>
      <c r="H3" s="229"/>
      <c r="I3" s="229"/>
      <c r="J3" s="229"/>
      <c r="K3" s="229"/>
      <c r="L3" s="229"/>
      <c r="M3" s="229"/>
      <c r="N3" s="230"/>
      <c r="O3" s="229"/>
      <c r="P3" s="229"/>
      <c r="Q3" s="172"/>
      <c r="R3" s="229"/>
      <c r="S3" s="230"/>
      <c r="T3" s="172"/>
    </row>
    <row r="4" spans="1:20" ht="22.5" customHeight="1">
      <c r="A4" s="231" t="s">
        <v>565</v>
      </c>
      <c r="B4" s="210"/>
      <c r="C4" s="210"/>
      <c r="D4" s="210"/>
      <c r="E4" s="210"/>
      <c r="F4" s="210"/>
      <c r="G4" s="210"/>
      <c r="H4" s="232"/>
      <c r="I4" s="232"/>
      <c r="J4" s="40"/>
      <c r="K4" s="40"/>
      <c r="L4" s="40"/>
      <c r="M4" s="40"/>
      <c r="N4" s="53"/>
      <c r="O4" s="41"/>
      <c r="P4" s="41"/>
      <c r="Q4" s="46"/>
      <c r="R4" s="41"/>
      <c r="S4" s="56"/>
      <c r="T4" s="55" t="s">
        <v>1</v>
      </c>
    </row>
    <row r="5" spans="1:20" ht="24" customHeight="1">
      <c r="A5" s="195" t="s">
        <v>142</v>
      </c>
      <c r="B5" s="222" t="s">
        <v>143</v>
      </c>
      <c r="C5" s="222" t="s">
        <v>182</v>
      </c>
      <c r="D5" s="222" t="s">
        <v>194</v>
      </c>
      <c r="E5" s="222" t="s">
        <v>195</v>
      </c>
      <c r="F5" s="222" t="s">
        <v>196</v>
      </c>
      <c r="G5" s="222" t="s">
        <v>197</v>
      </c>
      <c r="H5" s="224" t="s">
        <v>198</v>
      </c>
      <c r="I5" s="224" t="s">
        <v>199</v>
      </c>
      <c r="J5" s="212" t="s">
        <v>150</v>
      </c>
      <c r="K5" s="212"/>
      <c r="L5" s="212"/>
      <c r="M5" s="212"/>
      <c r="N5" s="178"/>
      <c r="O5" s="212"/>
      <c r="P5" s="212"/>
      <c r="Q5" s="177"/>
      <c r="R5" s="212"/>
      <c r="S5" s="178"/>
      <c r="T5" s="179"/>
    </row>
    <row r="6" spans="1:20" ht="24" customHeight="1">
      <c r="A6" s="197"/>
      <c r="B6" s="223"/>
      <c r="C6" s="223"/>
      <c r="D6" s="223"/>
      <c r="E6" s="223"/>
      <c r="F6" s="223"/>
      <c r="G6" s="223"/>
      <c r="H6" s="225"/>
      <c r="I6" s="225"/>
      <c r="J6" s="225" t="s">
        <v>55</v>
      </c>
      <c r="K6" s="225" t="s">
        <v>58</v>
      </c>
      <c r="L6" s="225" t="s">
        <v>188</v>
      </c>
      <c r="M6" s="225" t="s">
        <v>189</v>
      </c>
      <c r="N6" s="227" t="s">
        <v>190</v>
      </c>
      <c r="O6" s="213" t="s">
        <v>191</v>
      </c>
      <c r="P6" s="213"/>
      <c r="Q6" s="214"/>
      <c r="R6" s="213"/>
      <c r="S6" s="215"/>
      <c r="T6" s="216"/>
    </row>
    <row r="7" spans="1:20" ht="54" customHeight="1">
      <c r="A7" s="196"/>
      <c r="B7" s="216"/>
      <c r="C7" s="216"/>
      <c r="D7" s="216"/>
      <c r="E7" s="216"/>
      <c r="F7" s="216"/>
      <c r="G7" s="216"/>
      <c r="H7" s="226"/>
      <c r="I7" s="226"/>
      <c r="J7" s="226"/>
      <c r="K7" s="226" t="s">
        <v>57</v>
      </c>
      <c r="L7" s="226"/>
      <c r="M7" s="226"/>
      <c r="N7" s="228"/>
      <c r="O7" s="49" t="s">
        <v>57</v>
      </c>
      <c r="P7" s="49" t="s">
        <v>64</v>
      </c>
      <c r="Q7" s="48" t="s">
        <v>65</v>
      </c>
      <c r="R7" s="49" t="s">
        <v>66</v>
      </c>
      <c r="S7" s="54" t="s">
        <v>67</v>
      </c>
      <c r="T7" s="48" t="s">
        <v>68</v>
      </c>
    </row>
    <row r="8" spans="1:20" ht="17.25" customHeight="1">
      <c r="A8" s="9">
        <v>1</v>
      </c>
      <c r="B8" s="48">
        <v>2</v>
      </c>
      <c r="C8" s="9">
        <v>3</v>
      </c>
      <c r="D8" s="9">
        <v>4</v>
      </c>
      <c r="E8" s="48">
        <v>5</v>
      </c>
      <c r="F8" s="9">
        <v>6</v>
      </c>
      <c r="G8" s="9">
        <v>7</v>
      </c>
      <c r="H8" s="48">
        <v>8</v>
      </c>
      <c r="I8" s="9">
        <v>9</v>
      </c>
      <c r="J8" s="9">
        <v>10</v>
      </c>
      <c r="K8" s="48">
        <v>11</v>
      </c>
      <c r="L8" s="9">
        <v>12</v>
      </c>
      <c r="M8" s="9">
        <v>13</v>
      </c>
      <c r="N8" s="48">
        <v>14</v>
      </c>
      <c r="O8" s="9">
        <v>15</v>
      </c>
      <c r="P8" s="9">
        <v>16</v>
      </c>
      <c r="Q8" s="48">
        <v>17</v>
      </c>
      <c r="R8" s="9">
        <v>18</v>
      </c>
      <c r="S8" s="9">
        <v>19</v>
      </c>
      <c r="T8" s="9">
        <v>20</v>
      </c>
    </row>
    <row r="9" spans="1:20" ht="21" customHeight="1">
      <c r="A9" s="50"/>
      <c r="B9" s="51"/>
      <c r="C9" s="51"/>
      <c r="D9" s="51"/>
      <c r="E9" s="51"/>
      <c r="F9" s="51"/>
      <c r="G9" s="51"/>
      <c r="H9" s="52"/>
      <c r="I9" s="5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1" customHeight="1">
      <c r="A10" s="217" t="s">
        <v>133</v>
      </c>
      <c r="B10" s="218"/>
      <c r="C10" s="218"/>
      <c r="D10" s="218"/>
      <c r="E10" s="218"/>
      <c r="F10" s="218"/>
      <c r="G10" s="218"/>
      <c r="H10" s="219"/>
      <c r="I10" s="13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2" spans="1:20" ht="14.25" customHeight="1">
      <c r="A12" s="107" t="s">
        <v>573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6" type="noConversion"/>
  <printOptions horizontalCentered="1"/>
  <pageMargins left="0.96" right="0.96" top="0.72" bottom="0.72" header="0" footer="0"/>
  <pageSetup paperSize="9" scale="2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4" sqref="A4:I4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9"/>
      <c r="W2" s="3"/>
      <c r="X2" s="3" t="s">
        <v>200</v>
      </c>
    </row>
    <row r="3" spans="1:24" ht="41.25" customHeight="1">
      <c r="A3" s="209" t="str">
        <f>"2025"&amp;"年对下转移支付预算表"</f>
        <v>2025年对下转移支付预算表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2"/>
      <c r="X3" s="172"/>
    </row>
    <row r="4" spans="1:24" ht="18" customHeight="1">
      <c r="A4" s="231" t="s">
        <v>570</v>
      </c>
      <c r="B4" s="232"/>
      <c r="C4" s="232"/>
      <c r="D4" s="233"/>
      <c r="E4" s="234"/>
      <c r="F4" s="234"/>
      <c r="G4" s="234"/>
      <c r="H4" s="234"/>
      <c r="I4" s="234"/>
      <c r="W4" s="5"/>
      <c r="X4" s="5" t="s">
        <v>1</v>
      </c>
    </row>
    <row r="5" spans="1:24" ht="19.5" customHeight="1">
      <c r="A5" s="194" t="s">
        <v>201</v>
      </c>
      <c r="B5" s="180" t="s">
        <v>150</v>
      </c>
      <c r="C5" s="154"/>
      <c r="D5" s="154"/>
      <c r="E5" s="180" t="s">
        <v>202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77"/>
      <c r="X5" s="179"/>
    </row>
    <row r="6" spans="1:24" ht="40.5" customHeight="1">
      <c r="A6" s="159"/>
      <c r="B6" s="13" t="s">
        <v>55</v>
      </c>
      <c r="C6" s="6" t="s">
        <v>58</v>
      </c>
      <c r="D6" s="42" t="s">
        <v>188</v>
      </c>
      <c r="E6" s="23" t="s">
        <v>203</v>
      </c>
      <c r="F6" s="23" t="s">
        <v>204</v>
      </c>
      <c r="G6" s="23" t="s">
        <v>205</v>
      </c>
      <c r="H6" s="23" t="s">
        <v>206</v>
      </c>
      <c r="I6" s="23" t="s">
        <v>207</v>
      </c>
      <c r="J6" s="23" t="s">
        <v>208</v>
      </c>
      <c r="K6" s="23" t="s">
        <v>209</v>
      </c>
      <c r="L6" s="23" t="s">
        <v>210</v>
      </c>
      <c r="M6" s="23" t="s">
        <v>211</v>
      </c>
      <c r="N6" s="23" t="s">
        <v>212</v>
      </c>
      <c r="O6" s="23" t="s">
        <v>213</v>
      </c>
      <c r="P6" s="23" t="s">
        <v>214</v>
      </c>
      <c r="Q6" s="23" t="s">
        <v>215</v>
      </c>
      <c r="R6" s="23" t="s">
        <v>216</v>
      </c>
      <c r="S6" s="23" t="s">
        <v>217</v>
      </c>
      <c r="T6" s="23" t="s">
        <v>218</v>
      </c>
      <c r="U6" s="23" t="s">
        <v>219</v>
      </c>
      <c r="V6" s="23" t="s">
        <v>220</v>
      </c>
      <c r="W6" s="23" t="s">
        <v>221</v>
      </c>
      <c r="X6" s="45" t="s">
        <v>222</v>
      </c>
    </row>
    <row r="7" spans="1:24" ht="19.5" customHeight="1">
      <c r="A7" s="10">
        <v>1</v>
      </c>
      <c r="B7" s="10">
        <v>2</v>
      </c>
      <c r="C7" s="10">
        <v>3</v>
      </c>
      <c r="D7" s="43">
        <v>4</v>
      </c>
      <c r="E7" s="18">
        <v>5</v>
      </c>
      <c r="F7" s="10">
        <v>6</v>
      </c>
      <c r="G7" s="10">
        <v>7</v>
      </c>
      <c r="H7" s="43">
        <v>8</v>
      </c>
      <c r="I7" s="10">
        <v>9</v>
      </c>
      <c r="J7" s="10">
        <v>10</v>
      </c>
      <c r="K7" s="10">
        <v>11</v>
      </c>
      <c r="L7" s="43">
        <v>12</v>
      </c>
      <c r="M7" s="10">
        <v>13</v>
      </c>
      <c r="N7" s="10">
        <v>14</v>
      </c>
      <c r="O7" s="10">
        <v>15</v>
      </c>
      <c r="P7" s="43">
        <v>16</v>
      </c>
      <c r="Q7" s="10">
        <v>17</v>
      </c>
      <c r="R7" s="10">
        <v>18</v>
      </c>
      <c r="S7" s="10">
        <v>19</v>
      </c>
      <c r="T7" s="43">
        <v>20</v>
      </c>
      <c r="U7" s="43">
        <v>21</v>
      </c>
      <c r="V7" s="43">
        <v>22</v>
      </c>
      <c r="W7" s="18">
        <v>23</v>
      </c>
      <c r="X7" s="18">
        <v>24</v>
      </c>
    </row>
    <row r="8" spans="1:24" ht="19.5" customHeight="1">
      <c r="A8" s="1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ht="19.5" customHeight="1">
      <c r="A9" s="36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14.25" customHeight="1">
      <c r="A10" s="107" t="s">
        <v>573</v>
      </c>
    </row>
  </sheetData>
  <mergeCells count="5">
    <mergeCell ref="A3:X3"/>
    <mergeCell ref="A4:I4"/>
    <mergeCell ref="B5:D5"/>
    <mergeCell ref="E5:X5"/>
    <mergeCell ref="A5:A6"/>
  </mergeCells>
  <phoneticPr fontId="16" type="noConversion"/>
  <printOptions horizontalCentered="1"/>
  <pageMargins left="0.96" right="0.96" top="0.72" bottom="0.72" header="0" footer="0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E19" sqref="E1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235" t="str">
        <f>"2025"&amp;"年对下转移支付绩效目标表"</f>
        <v>2025年对下转移支付绩效目标表</v>
      </c>
      <c r="B3" s="173"/>
      <c r="C3" s="173"/>
      <c r="D3" s="173"/>
      <c r="E3" s="173"/>
      <c r="F3" s="172"/>
      <c r="G3" s="173"/>
      <c r="H3" s="172"/>
      <c r="I3" s="172"/>
      <c r="J3" s="173"/>
    </row>
    <row r="4" spans="1:10" ht="17.25" customHeight="1">
      <c r="A4" s="174" t="s">
        <v>574</v>
      </c>
      <c r="B4" s="115"/>
      <c r="C4" s="115"/>
      <c r="D4" s="115"/>
      <c r="E4" s="115"/>
      <c r="F4" s="115"/>
      <c r="G4" s="115"/>
      <c r="H4" s="115"/>
    </row>
    <row r="5" spans="1:10" ht="44.25" customHeight="1">
      <c r="A5" s="34" t="s">
        <v>201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4"/>
      <c r="B7" s="36"/>
      <c r="C7" s="36"/>
      <c r="D7" s="36"/>
      <c r="E7" s="37"/>
      <c r="F7" s="38"/>
      <c r="G7" s="37"/>
      <c r="H7" s="38"/>
      <c r="I7" s="38"/>
      <c r="J7" s="37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9" spans="1:10" ht="12" customHeight="1">
      <c r="A9" s="107" t="s">
        <v>573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4" sqref="A4:C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36" t="s">
        <v>224</v>
      </c>
      <c r="B2" s="237"/>
      <c r="C2" s="237"/>
      <c r="D2" s="238"/>
      <c r="E2" s="238"/>
      <c r="F2" s="238"/>
      <c r="G2" s="237"/>
      <c r="H2" s="237"/>
      <c r="I2" s="238"/>
    </row>
    <row r="3" spans="1:9" ht="41.25" customHeight="1">
      <c r="A3" s="114" t="str">
        <f>"2025"&amp;"年新增资产配置预算表"</f>
        <v>2025年新增资产配置预算表</v>
      </c>
      <c r="B3" s="164"/>
      <c r="C3" s="164"/>
      <c r="D3" s="163"/>
      <c r="E3" s="163"/>
      <c r="F3" s="163"/>
      <c r="G3" s="164"/>
      <c r="H3" s="164"/>
      <c r="I3" s="163"/>
    </row>
    <row r="4" spans="1:9" ht="14.25" customHeight="1">
      <c r="A4" s="116" t="s">
        <v>574</v>
      </c>
      <c r="B4" s="239"/>
      <c r="C4" s="239"/>
      <c r="D4" s="22"/>
      <c r="F4" s="21"/>
      <c r="G4" s="20"/>
      <c r="H4" s="20"/>
      <c r="I4" s="33" t="s">
        <v>1</v>
      </c>
    </row>
    <row r="5" spans="1:9" ht="28.5" customHeight="1">
      <c r="A5" s="167" t="s">
        <v>142</v>
      </c>
      <c r="B5" s="168" t="s">
        <v>143</v>
      </c>
      <c r="C5" s="127" t="s">
        <v>225</v>
      </c>
      <c r="D5" s="167" t="s">
        <v>226</v>
      </c>
      <c r="E5" s="167" t="s">
        <v>227</v>
      </c>
      <c r="F5" s="167" t="s">
        <v>228</v>
      </c>
      <c r="G5" s="168" t="s">
        <v>229</v>
      </c>
      <c r="H5" s="240"/>
      <c r="I5" s="167"/>
    </row>
    <row r="6" spans="1:9" ht="21" customHeight="1">
      <c r="A6" s="127"/>
      <c r="B6" s="171"/>
      <c r="C6" s="171"/>
      <c r="D6" s="170"/>
      <c r="E6" s="171"/>
      <c r="F6" s="171"/>
      <c r="G6" s="23" t="s">
        <v>186</v>
      </c>
      <c r="H6" s="23" t="s">
        <v>230</v>
      </c>
      <c r="I6" s="23" t="s">
        <v>231</v>
      </c>
    </row>
    <row r="7" spans="1:9" ht="17.25" customHeight="1">
      <c r="A7" s="24" t="s">
        <v>80</v>
      </c>
      <c r="B7" s="25"/>
      <c r="C7" s="26" t="s">
        <v>81</v>
      </c>
      <c r="D7" s="24" t="s">
        <v>82</v>
      </c>
      <c r="E7" s="27" t="s">
        <v>83</v>
      </c>
      <c r="F7" s="24" t="s">
        <v>84</v>
      </c>
      <c r="G7" s="26" t="s">
        <v>85</v>
      </c>
      <c r="H7" s="28" t="s">
        <v>86</v>
      </c>
      <c r="I7" s="27" t="s">
        <v>87</v>
      </c>
    </row>
    <row r="8" spans="1:9" ht="19.5" customHeight="1">
      <c r="A8" s="29"/>
      <c r="B8" s="16"/>
      <c r="C8" s="16"/>
      <c r="D8" s="14"/>
      <c r="E8" s="11"/>
      <c r="F8" s="28"/>
      <c r="G8" s="30"/>
      <c r="H8" s="31"/>
      <c r="I8" s="31"/>
    </row>
    <row r="9" spans="1:9" ht="19.5" customHeight="1">
      <c r="A9" s="241" t="s">
        <v>55</v>
      </c>
      <c r="B9" s="242"/>
      <c r="C9" s="242"/>
      <c r="D9" s="243"/>
      <c r="E9" s="244"/>
      <c r="F9" s="244"/>
      <c r="G9" s="30"/>
      <c r="H9" s="31"/>
      <c r="I9" s="31"/>
    </row>
    <row r="10" spans="1:9" ht="14.25" customHeight="1">
      <c r="A10" s="107" t="s">
        <v>573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 pane="bottomLeft" activeCell="H30" sqref="H29:H30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73" t="str">
        <f>"2025"&amp;"年上级转移支付补助项目支出预算表"</f>
        <v>2025年上级转移支付补助项目支出预算表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ht="13.5" customHeight="1">
      <c r="A4" s="174" t="s">
        <v>574</v>
      </c>
      <c r="B4" s="175"/>
      <c r="C4" s="175"/>
      <c r="D4" s="175"/>
      <c r="E4" s="175"/>
      <c r="F4" s="175"/>
      <c r="G4" s="175"/>
      <c r="H4" s="4"/>
      <c r="I4" s="4"/>
      <c r="J4" s="4"/>
      <c r="K4" s="5" t="s">
        <v>1</v>
      </c>
    </row>
    <row r="5" spans="1:11" ht="21.75" customHeight="1">
      <c r="A5" s="186" t="s">
        <v>161</v>
      </c>
      <c r="B5" s="186" t="s">
        <v>145</v>
      </c>
      <c r="C5" s="186" t="s">
        <v>162</v>
      </c>
      <c r="D5" s="195" t="s">
        <v>146</v>
      </c>
      <c r="E5" s="195" t="s">
        <v>147</v>
      </c>
      <c r="F5" s="195" t="s">
        <v>163</v>
      </c>
      <c r="G5" s="195" t="s">
        <v>164</v>
      </c>
      <c r="H5" s="194" t="s">
        <v>55</v>
      </c>
      <c r="I5" s="180" t="s">
        <v>233</v>
      </c>
      <c r="J5" s="154"/>
      <c r="K5" s="155"/>
    </row>
    <row r="6" spans="1:11" ht="21.75" customHeight="1">
      <c r="A6" s="192"/>
      <c r="B6" s="192"/>
      <c r="C6" s="192"/>
      <c r="D6" s="197"/>
      <c r="E6" s="197"/>
      <c r="F6" s="197"/>
      <c r="G6" s="197"/>
      <c r="H6" s="182"/>
      <c r="I6" s="195" t="s">
        <v>58</v>
      </c>
      <c r="J6" s="195" t="s">
        <v>59</v>
      </c>
      <c r="K6" s="195" t="s">
        <v>60</v>
      </c>
    </row>
    <row r="7" spans="1:11" ht="40.5" customHeight="1">
      <c r="A7" s="187"/>
      <c r="B7" s="187"/>
      <c r="C7" s="187"/>
      <c r="D7" s="196"/>
      <c r="E7" s="196"/>
      <c r="F7" s="196"/>
      <c r="G7" s="196"/>
      <c r="H7" s="159"/>
      <c r="I7" s="196" t="s">
        <v>57</v>
      </c>
      <c r="J7" s="196"/>
      <c r="K7" s="196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8">
        <v>10</v>
      </c>
      <c r="K8" s="18">
        <v>11</v>
      </c>
    </row>
    <row r="9" spans="1:11" s="103" customFormat="1" ht="18.75" customHeight="1">
      <c r="A9" s="14" t="s">
        <v>569</v>
      </c>
      <c r="B9" s="11" t="s">
        <v>568</v>
      </c>
      <c r="C9" s="14" t="s">
        <v>240</v>
      </c>
      <c r="D9" s="94" t="s">
        <v>388</v>
      </c>
      <c r="E9" s="94" t="s">
        <v>298</v>
      </c>
      <c r="F9" s="11" t="s">
        <v>377</v>
      </c>
      <c r="G9" s="11" t="s">
        <v>378</v>
      </c>
      <c r="H9" s="15">
        <v>68400</v>
      </c>
      <c r="I9" s="19"/>
      <c r="J9" s="19"/>
      <c r="K9" s="15">
        <v>68400</v>
      </c>
    </row>
    <row r="10" spans="1:11" s="103" customFormat="1" ht="18.75" customHeight="1">
      <c r="A10" s="188" t="s">
        <v>133</v>
      </c>
      <c r="B10" s="189"/>
      <c r="C10" s="189"/>
      <c r="D10" s="189"/>
      <c r="E10" s="189"/>
      <c r="F10" s="189"/>
      <c r="G10" s="147"/>
      <c r="H10" s="12">
        <f>H9</f>
        <v>68400</v>
      </c>
      <c r="I10" s="12"/>
      <c r="J10" s="12"/>
      <c r="K10" s="15">
        <f>K9</f>
        <v>68400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5"/>
  <sheetViews>
    <sheetView showZeros="0" tabSelected="1" workbookViewId="0">
      <pane ySplit="1" topLeftCell="A2" activePane="bottomLeft" state="frozen"/>
      <selection pane="bottomLeft" activeCell="E19" sqref="E19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73" t="str">
        <f>"2025"&amp;"年部门项目中期规划预算表"</f>
        <v>2025年部门项目中期规划预算表</v>
      </c>
      <c r="B3" s="173"/>
      <c r="C3" s="173"/>
      <c r="D3" s="173"/>
      <c r="E3" s="173"/>
      <c r="F3" s="173"/>
      <c r="G3" s="173"/>
    </row>
    <row r="4" spans="1:7" ht="13.5" customHeight="1">
      <c r="A4" s="174" t="s">
        <v>574</v>
      </c>
      <c r="B4" s="175"/>
      <c r="C4" s="175"/>
      <c r="D4" s="175"/>
      <c r="E4" s="4"/>
      <c r="F4" s="4"/>
      <c r="G4" s="5" t="s">
        <v>1</v>
      </c>
    </row>
    <row r="5" spans="1:7" ht="21.75" customHeight="1">
      <c r="A5" s="186" t="s">
        <v>162</v>
      </c>
      <c r="B5" s="186" t="s">
        <v>161</v>
      </c>
      <c r="C5" s="186" t="s">
        <v>145</v>
      </c>
      <c r="D5" s="195" t="s">
        <v>235</v>
      </c>
      <c r="E5" s="180" t="s">
        <v>58</v>
      </c>
      <c r="F5" s="154"/>
      <c r="G5" s="155"/>
    </row>
    <row r="6" spans="1:7" ht="21.75" customHeight="1">
      <c r="A6" s="192"/>
      <c r="B6" s="192"/>
      <c r="C6" s="192"/>
      <c r="D6" s="197"/>
      <c r="E6" s="245" t="str">
        <f>"2025"&amp;"年"</f>
        <v>2025年</v>
      </c>
      <c r="F6" s="195" t="str">
        <f>("2025"+1)&amp;"年"</f>
        <v>2026年</v>
      </c>
      <c r="G6" s="195" t="str">
        <f>("2025"+2)&amp;"年"</f>
        <v>2027年</v>
      </c>
    </row>
    <row r="7" spans="1:7" ht="40.5" customHeight="1">
      <c r="A7" s="187"/>
      <c r="B7" s="187"/>
      <c r="C7" s="187"/>
      <c r="D7" s="196"/>
      <c r="E7" s="159"/>
      <c r="F7" s="196" t="s">
        <v>57</v>
      </c>
      <c r="G7" s="196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s="248" customFormat="1" ht="17.25" customHeight="1">
      <c r="A9" s="246" t="s">
        <v>237</v>
      </c>
      <c r="B9" s="246"/>
      <c r="C9" s="246"/>
      <c r="D9" s="246"/>
      <c r="E9" s="247">
        <f>E11+E10</f>
        <v>368000</v>
      </c>
      <c r="F9" s="247">
        <f t="shared" ref="F9:G9" si="0">F11+F10</f>
        <v>368000</v>
      </c>
      <c r="G9" s="247">
        <f t="shared" si="0"/>
        <v>368000</v>
      </c>
    </row>
    <row r="10" spans="1:7" s="248" customFormat="1" ht="18.75" customHeight="1">
      <c r="A10" s="246"/>
      <c r="B10" s="246" t="s">
        <v>366</v>
      </c>
      <c r="C10" s="246" t="s">
        <v>374</v>
      </c>
      <c r="D10" s="246" t="s">
        <v>575</v>
      </c>
      <c r="E10" s="247">
        <v>68000</v>
      </c>
      <c r="F10" s="247">
        <v>68000</v>
      </c>
      <c r="G10" s="247">
        <v>68000</v>
      </c>
    </row>
    <row r="11" spans="1:7" s="248" customFormat="1" ht="18.75" customHeight="1">
      <c r="A11" s="246"/>
      <c r="B11" s="246" t="s">
        <v>576</v>
      </c>
      <c r="C11" s="246" t="s">
        <v>578</v>
      </c>
      <c r="D11" s="246" t="s">
        <v>575</v>
      </c>
      <c r="E11" s="247">
        <v>300000</v>
      </c>
      <c r="F11" s="247">
        <v>300000</v>
      </c>
      <c r="G11" s="247">
        <v>300000</v>
      </c>
    </row>
    <row r="12" spans="1:7" s="248" customFormat="1" ht="18.75" customHeight="1">
      <c r="A12" s="246" t="s">
        <v>240</v>
      </c>
      <c r="B12" s="246"/>
      <c r="C12" s="246"/>
      <c r="D12" s="246"/>
      <c r="E12" s="247">
        <f>E13+E14</f>
        <v>2250000</v>
      </c>
      <c r="F12" s="247">
        <f t="shared" ref="F12:G12" si="1">F13+F14</f>
        <v>2250000</v>
      </c>
      <c r="G12" s="247">
        <f t="shared" si="1"/>
        <v>2250000</v>
      </c>
    </row>
    <row r="13" spans="1:7" s="248" customFormat="1" ht="18.75" customHeight="1">
      <c r="A13" s="246"/>
      <c r="B13" s="246" t="s">
        <v>576</v>
      </c>
      <c r="C13" s="246" t="s">
        <v>579</v>
      </c>
      <c r="D13" s="246" t="s">
        <v>575</v>
      </c>
      <c r="E13" s="247">
        <v>300000</v>
      </c>
      <c r="F13" s="247">
        <v>300000</v>
      </c>
      <c r="G13" s="247">
        <v>300000</v>
      </c>
    </row>
    <row r="14" spans="1:7" s="248" customFormat="1" ht="18.75" customHeight="1">
      <c r="A14" s="246"/>
      <c r="B14" s="246" t="s">
        <v>576</v>
      </c>
      <c r="C14" s="246" t="s">
        <v>580</v>
      </c>
      <c r="D14" s="246" t="s">
        <v>575</v>
      </c>
      <c r="E14" s="247">
        <v>1950000</v>
      </c>
      <c r="F14" s="247">
        <v>1950000</v>
      </c>
      <c r="G14" s="247">
        <v>1950000</v>
      </c>
    </row>
    <row r="15" spans="1:7" s="110" customFormat="1" ht="18.75" customHeight="1">
      <c r="A15" s="111" t="s">
        <v>55</v>
      </c>
      <c r="B15" s="112" t="s">
        <v>236</v>
      </c>
      <c r="C15" s="112"/>
      <c r="D15" s="113"/>
      <c r="E15" s="12">
        <f>E9+E12</f>
        <v>2618000</v>
      </c>
      <c r="F15" s="12">
        <f t="shared" ref="F15:G15" si="2">F9+F12</f>
        <v>2618000</v>
      </c>
      <c r="G15" s="12">
        <f t="shared" si="2"/>
        <v>2618000</v>
      </c>
    </row>
  </sheetData>
  <mergeCells count="10">
    <mergeCell ref="A3:G3"/>
    <mergeCell ref="A4:D4"/>
    <mergeCell ref="E5:G5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6"/>
  <sheetViews>
    <sheetView showGridLines="0" showZeros="0" workbookViewId="0">
      <pane ySplit="1" topLeftCell="A2" activePane="bottomLeft" state="frozen"/>
      <selection pane="bottomLeft" activeCell="A26" sqref="A26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20" t="s">
        <v>52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41.25" customHeight="1">
      <c r="A3" s="114" t="str">
        <f>"2025"&amp;"年部门收入预算表"</f>
        <v>2025年部门收入预算表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17.25" customHeight="1">
      <c r="A4" s="116" t="s">
        <v>565</v>
      </c>
      <c r="B4" s="115"/>
      <c r="S4" s="22" t="s">
        <v>1</v>
      </c>
    </row>
    <row r="5" spans="1:19" ht="21.75" customHeight="1">
      <c r="A5" s="129" t="s">
        <v>53</v>
      </c>
      <c r="B5" s="132" t="s">
        <v>54</v>
      </c>
      <c r="C5" s="132" t="s">
        <v>55</v>
      </c>
      <c r="D5" s="121" t="s">
        <v>56</v>
      </c>
      <c r="E5" s="121"/>
      <c r="F5" s="121"/>
      <c r="G5" s="121"/>
      <c r="H5" s="121"/>
      <c r="I5" s="122"/>
      <c r="J5" s="121"/>
      <c r="K5" s="121"/>
      <c r="L5" s="121"/>
      <c r="M5" s="121"/>
      <c r="N5" s="123"/>
      <c r="O5" s="121" t="s">
        <v>45</v>
      </c>
      <c r="P5" s="121"/>
      <c r="Q5" s="121"/>
      <c r="R5" s="121"/>
      <c r="S5" s="123"/>
    </row>
    <row r="6" spans="1:19" ht="27" customHeight="1">
      <c r="A6" s="130"/>
      <c r="B6" s="133"/>
      <c r="C6" s="133"/>
      <c r="D6" s="133" t="s">
        <v>57</v>
      </c>
      <c r="E6" s="133" t="s">
        <v>58</v>
      </c>
      <c r="F6" s="133" t="s">
        <v>59</v>
      </c>
      <c r="G6" s="133" t="s">
        <v>60</v>
      </c>
      <c r="H6" s="133" t="s">
        <v>61</v>
      </c>
      <c r="I6" s="124" t="s">
        <v>62</v>
      </c>
      <c r="J6" s="125"/>
      <c r="K6" s="125"/>
      <c r="L6" s="125"/>
      <c r="M6" s="125"/>
      <c r="N6" s="126"/>
      <c r="O6" s="133" t="s">
        <v>57</v>
      </c>
      <c r="P6" s="133" t="s">
        <v>58</v>
      </c>
      <c r="Q6" s="133" t="s">
        <v>59</v>
      </c>
      <c r="R6" s="133" t="s">
        <v>60</v>
      </c>
      <c r="S6" s="133" t="s">
        <v>63</v>
      </c>
    </row>
    <row r="7" spans="1:19" ht="30" customHeight="1">
      <c r="A7" s="131"/>
      <c r="B7" s="134"/>
      <c r="C7" s="135"/>
      <c r="D7" s="135"/>
      <c r="E7" s="135"/>
      <c r="F7" s="135"/>
      <c r="G7" s="135"/>
      <c r="H7" s="135"/>
      <c r="I7" s="38" t="s">
        <v>57</v>
      </c>
      <c r="J7" s="82" t="s">
        <v>64</v>
      </c>
      <c r="K7" s="82" t="s">
        <v>65</v>
      </c>
      <c r="L7" s="82" t="s">
        <v>66</v>
      </c>
      <c r="M7" s="82" t="s">
        <v>67</v>
      </c>
      <c r="N7" s="82" t="s">
        <v>68</v>
      </c>
      <c r="O7" s="136"/>
      <c r="P7" s="136"/>
      <c r="Q7" s="136"/>
      <c r="R7" s="136"/>
      <c r="S7" s="135"/>
    </row>
    <row r="8" spans="1:19" ht="15" customHeight="1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38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  <c r="O8" s="80">
        <v>15</v>
      </c>
      <c r="P8" s="80">
        <v>16</v>
      </c>
      <c r="Q8" s="80">
        <v>17</v>
      </c>
      <c r="R8" s="80">
        <v>18</v>
      </c>
      <c r="S8" s="80">
        <v>19</v>
      </c>
    </row>
    <row r="9" spans="1:19" ht="17.25" customHeight="1">
      <c r="A9" s="81" t="s">
        <v>238</v>
      </c>
      <c r="B9" s="81" t="s">
        <v>237</v>
      </c>
      <c r="C9" s="44">
        <v>16168228.960000001</v>
      </c>
      <c r="D9" s="44">
        <v>16168228.960000001</v>
      </c>
      <c r="E9" s="44">
        <v>16168228.960000001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17.25" customHeight="1">
      <c r="A10" s="81" t="s">
        <v>239</v>
      </c>
      <c r="B10" s="81" t="s">
        <v>240</v>
      </c>
      <c r="C10" s="44">
        <v>6785001.04</v>
      </c>
      <c r="D10" s="44">
        <v>6712601.04</v>
      </c>
      <c r="E10" s="44">
        <v>3712601.04</v>
      </c>
      <c r="F10" s="44"/>
      <c r="G10" s="44">
        <v>3000000</v>
      </c>
      <c r="H10" s="44"/>
      <c r="I10" s="44">
        <v>68400</v>
      </c>
      <c r="J10" s="44"/>
      <c r="K10" s="44"/>
      <c r="L10" s="44">
        <v>68400</v>
      </c>
      <c r="M10" s="44"/>
      <c r="N10" s="44"/>
      <c r="O10" s="44">
        <v>4000</v>
      </c>
      <c r="P10" s="44"/>
      <c r="Q10" s="44"/>
      <c r="R10" s="44">
        <v>4000</v>
      </c>
      <c r="S10" s="44"/>
    </row>
    <row r="11" spans="1:19" ht="18" customHeight="1">
      <c r="A11" s="127" t="s">
        <v>55</v>
      </c>
      <c r="B11" s="128"/>
      <c r="C11" s="44">
        <f>C10+C9</f>
        <v>22953230</v>
      </c>
      <c r="D11" s="44">
        <v>22880830</v>
      </c>
      <c r="E11" s="44">
        <v>19880830</v>
      </c>
      <c r="F11" s="44"/>
      <c r="G11" s="44">
        <v>3000000</v>
      </c>
      <c r="H11" s="44"/>
      <c r="I11" s="44">
        <v>68400</v>
      </c>
      <c r="J11" s="44"/>
      <c r="K11" s="44"/>
      <c r="L11" s="44">
        <v>68400</v>
      </c>
      <c r="M11" s="44"/>
      <c r="N11" s="44"/>
      <c r="O11" s="44">
        <v>4000</v>
      </c>
      <c r="P11" s="44"/>
      <c r="Q11" s="44"/>
      <c r="R11" s="44">
        <v>4000</v>
      </c>
      <c r="S11" s="44"/>
    </row>
    <row r="16" spans="1:19" ht="12.75" customHeight="1">
      <c r="C16" s="108"/>
    </row>
  </sheetData>
  <mergeCells count="20">
    <mergeCell ref="O6:O7"/>
    <mergeCell ref="P6:P7"/>
    <mergeCell ref="Q6:Q7"/>
    <mergeCell ref="R6:R7"/>
    <mergeCell ref="S6:S7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scale="28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51"/>
  <sheetViews>
    <sheetView showGridLines="0" showZeros="0" zoomScale="90" zoomScaleNormal="90" workbookViewId="0">
      <pane ySplit="1" topLeftCell="A14" activePane="bottomLeft" state="frozen"/>
      <selection pane="bottomLeft" activeCell="A39" sqref="A39:XFD39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37" t="s">
        <v>69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41.25" customHeight="1">
      <c r="A3" s="114" t="str">
        <f>"2025"&amp;"年部门支出预算表"</f>
        <v>2025年部门支出预算表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7.25" customHeight="1">
      <c r="A4" s="116" t="s">
        <v>570</v>
      </c>
      <c r="B4" s="115"/>
      <c r="O4" s="22" t="s">
        <v>1</v>
      </c>
    </row>
    <row r="5" spans="1:15" ht="27" customHeight="1">
      <c r="A5" s="148" t="s">
        <v>70</v>
      </c>
      <c r="B5" s="148" t="s">
        <v>71</v>
      </c>
      <c r="C5" s="148" t="s">
        <v>55</v>
      </c>
      <c r="D5" s="138" t="s">
        <v>58</v>
      </c>
      <c r="E5" s="139"/>
      <c r="F5" s="140"/>
      <c r="G5" s="143" t="s">
        <v>59</v>
      </c>
      <c r="H5" s="143" t="s">
        <v>60</v>
      </c>
      <c r="I5" s="143" t="s">
        <v>72</v>
      </c>
      <c r="J5" s="138" t="s">
        <v>62</v>
      </c>
      <c r="K5" s="139"/>
      <c r="L5" s="139"/>
      <c r="M5" s="139"/>
      <c r="N5" s="141"/>
      <c r="O5" s="142"/>
    </row>
    <row r="6" spans="1:15" ht="42" customHeight="1">
      <c r="A6" s="149"/>
      <c r="B6" s="149"/>
      <c r="C6" s="144"/>
      <c r="D6" s="79" t="s">
        <v>57</v>
      </c>
      <c r="E6" s="79" t="s">
        <v>73</v>
      </c>
      <c r="F6" s="79" t="s">
        <v>74</v>
      </c>
      <c r="G6" s="144"/>
      <c r="H6" s="144"/>
      <c r="I6" s="145"/>
      <c r="J6" s="79" t="s">
        <v>57</v>
      </c>
      <c r="K6" s="74" t="s">
        <v>75</v>
      </c>
      <c r="L6" s="74" t="s">
        <v>76</v>
      </c>
      <c r="M6" s="74" t="s">
        <v>77</v>
      </c>
      <c r="N6" s="74" t="s">
        <v>78</v>
      </c>
      <c r="O6" s="74" t="s">
        <v>79</v>
      </c>
    </row>
    <row r="7" spans="1:15" ht="18" customHeight="1">
      <c r="A7" s="24" t="s">
        <v>80</v>
      </c>
      <c r="B7" s="24" t="s">
        <v>81</v>
      </c>
      <c r="C7" s="24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4" t="s">
        <v>93</v>
      </c>
      <c r="O7" s="28" t="s">
        <v>94</v>
      </c>
    </row>
    <row r="8" spans="1:15" ht="21" customHeight="1">
      <c r="A8" s="29" t="s">
        <v>241</v>
      </c>
      <c r="B8" s="29" t="s">
        <v>242</v>
      </c>
      <c r="C8" s="44">
        <v>14900963</v>
      </c>
      <c r="D8" s="44">
        <f>E8+F8</f>
        <v>14900963</v>
      </c>
      <c r="E8" s="44">
        <v>11100963</v>
      </c>
      <c r="F8" s="44">
        <v>3800000</v>
      </c>
      <c r="G8" s="44"/>
      <c r="H8" s="44"/>
      <c r="I8" s="44"/>
      <c r="J8" s="44"/>
      <c r="K8" s="44"/>
      <c r="L8" s="44"/>
      <c r="M8" s="44"/>
      <c r="N8" s="44"/>
      <c r="O8" s="44"/>
    </row>
    <row r="9" spans="1:15" ht="21" customHeight="1">
      <c r="A9" s="85" t="s">
        <v>243</v>
      </c>
      <c r="B9" s="85" t="s">
        <v>244</v>
      </c>
      <c r="C9" s="44">
        <v>14900963</v>
      </c>
      <c r="D9" s="44">
        <f t="shared" ref="D9:D42" si="0">E9+F9</f>
        <v>14900963</v>
      </c>
      <c r="E9" s="44">
        <v>11100963</v>
      </c>
      <c r="F9" s="44">
        <v>3800000</v>
      </c>
      <c r="G9" s="44"/>
      <c r="H9" s="44"/>
      <c r="I9" s="44"/>
      <c r="J9" s="44"/>
      <c r="K9" s="44"/>
      <c r="L9" s="44"/>
      <c r="M9" s="44"/>
      <c r="N9" s="44"/>
      <c r="O9" s="44"/>
    </row>
    <row r="10" spans="1:15" ht="21" customHeight="1">
      <c r="A10" s="86" t="s">
        <v>245</v>
      </c>
      <c r="B10" s="86" t="s">
        <v>246</v>
      </c>
      <c r="C10" s="44">
        <v>6979350.8799999999</v>
      </c>
      <c r="D10" s="44">
        <f t="shared" si="0"/>
        <v>6979350.8799999999</v>
      </c>
      <c r="E10" s="44">
        <v>6979350.8799999999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21" customHeight="1">
      <c r="A11" s="86" t="s">
        <v>247</v>
      </c>
      <c r="B11" s="86" t="s">
        <v>248</v>
      </c>
      <c r="C11" s="44">
        <v>250000</v>
      </c>
      <c r="D11" s="44">
        <f t="shared" si="0"/>
        <v>250000</v>
      </c>
      <c r="E11" s="44"/>
      <c r="F11" s="44">
        <v>250000</v>
      </c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21" customHeight="1">
      <c r="A12" s="86" t="s">
        <v>249</v>
      </c>
      <c r="B12" s="86" t="s">
        <v>250</v>
      </c>
      <c r="C12" s="44">
        <v>12000</v>
      </c>
      <c r="D12" s="44">
        <f t="shared" si="0"/>
        <v>12000</v>
      </c>
      <c r="E12" s="44"/>
      <c r="F12" s="44">
        <v>12000</v>
      </c>
      <c r="G12" s="44"/>
      <c r="H12" s="44"/>
      <c r="I12" s="44"/>
      <c r="J12" s="44"/>
      <c r="K12" s="44"/>
      <c r="L12" s="44"/>
      <c r="M12" s="44"/>
      <c r="N12" s="44"/>
      <c r="O12" s="44"/>
    </row>
    <row r="13" spans="1:15" ht="21" customHeight="1">
      <c r="A13" s="86" t="s">
        <v>251</v>
      </c>
      <c r="B13" s="86" t="s">
        <v>252</v>
      </c>
      <c r="C13" s="44">
        <v>68000</v>
      </c>
      <c r="D13" s="44">
        <f t="shared" si="0"/>
        <v>68000</v>
      </c>
      <c r="E13" s="44"/>
      <c r="F13" s="44">
        <v>68000</v>
      </c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21" customHeight="1">
      <c r="A14" s="86" t="s">
        <v>253</v>
      </c>
      <c r="B14" s="86" t="s">
        <v>254</v>
      </c>
      <c r="C14" s="44">
        <v>200000</v>
      </c>
      <c r="D14" s="44">
        <f t="shared" si="0"/>
        <v>200000</v>
      </c>
      <c r="E14" s="44"/>
      <c r="F14" s="44">
        <v>200000</v>
      </c>
      <c r="G14" s="44"/>
      <c r="H14" s="44"/>
      <c r="I14" s="44"/>
      <c r="J14" s="44"/>
      <c r="K14" s="44"/>
      <c r="L14" s="44"/>
      <c r="M14" s="44"/>
      <c r="N14" s="44"/>
      <c r="O14" s="44"/>
    </row>
    <row r="15" spans="1:15" ht="21" customHeight="1">
      <c r="A15" s="86" t="s">
        <v>255</v>
      </c>
      <c r="B15" s="86" t="s">
        <v>256</v>
      </c>
      <c r="C15" s="44">
        <v>4121612.12</v>
      </c>
      <c r="D15" s="44">
        <f t="shared" si="0"/>
        <v>4121612.12</v>
      </c>
      <c r="E15" s="44">
        <v>4121612.12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ht="21" customHeight="1">
      <c r="A16" s="86" t="s">
        <v>257</v>
      </c>
      <c r="B16" s="86" t="s">
        <v>258</v>
      </c>
      <c r="C16" s="44">
        <v>3270000</v>
      </c>
      <c r="D16" s="44">
        <f t="shared" si="0"/>
        <v>3270000</v>
      </c>
      <c r="E16" s="44"/>
      <c r="F16" s="44">
        <v>3270000</v>
      </c>
      <c r="G16" s="44"/>
      <c r="H16" s="44"/>
      <c r="I16" s="44"/>
      <c r="J16" s="44"/>
      <c r="K16" s="44"/>
      <c r="L16" s="44"/>
      <c r="M16" s="44"/>
      <c r="N16" s="44"/>
      <c r="O16" s="44"/>
    </row>
    <row r="17" spans="1:15" ht="21" customHeight="1">
      <c r="A17" s="29" t="s">
        <v>259</v>
      </c>
      <c r="B17" s="29" t="s">
        <v>260</v>
      </c>
      <c r="C17" s="44">
        <v>218900</v>
      </c>
      <c r="D17" s="44">
        <f t="shared" si="0"/>
        <v>218900</v>
      </c>
      <c r="E17" s="44">
        <v>18900</v>
      </c>
      <c r="F17" s="44">
        <v>200000</v>
      </c>
      <c r="G17" s="44"/>
      <c r="H17" s="44"/>
      <c r="I17" s="44"/>
      <c r="J17" s="44"/>
      <c r="K17" s="44"/>
      <c r="L17" s="44"/>
      <c r="M17" s="44"/>
      <c r="N17" s="44"/>
      <c r="O17" s="44"/>
    </row>
    <row r="18" spans="1:15" ht="21" customHeight="1">
      <c r="A18" s="85" t="s">
        <v>261</v>
      </c>
      <c r="B18" s="85" t="s">
        <v>262</v>
      </c>
      <c r="C18" s="44">
        <v>218900</v>
      </c>
      <c r="D18" s="44">
        <f t="shared" si="0"/>
        <v>218900</v>
      </c>
      <c r="E18" s="44">
        <v>18900</v>
      </c>
      <c r="F18" s="44">
        <v>200000</v>
      </c>
      <c r="G18" s="44"/>
      <c r="H18" s="44"/>
      <c r="I18" s="44"/>
      <c r="J18" s="44"/>
      <c r="K18" s="44"/>
      <c r="L18" s="44"/>
      <c r="M18" s="44"/>
      <c r="N18" s="44"/>
      <c r="O18" s="44"/>
    </row>
    <row r="19" spans="1:15" ht="21" customHeight="1">
      <c r="A19" s="86" t="s">
        <v>263</v>
      </c>
      <c r="B19" s="86" t="s">
        <v>264</v>
      </c>
      <c r="C19" s="44">
        <v>218900</v>
      </c>
      <c r="D19" s="44">
        <f t="shared" si="0"/>
        <v>218900</v>
      </c>
      <c r="E19" s="44">
        <v>18900</v>
      </c>
      <c r="F19" s="44">
        <v>200000</v>
      </c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1" customHeight="1">
      <c r="A20" s="29" t="s">
        <v>265</v>
      </c>
      <c r="B20" s="29" t="s">
        <v>266</v>
      </c>
      <c r="C20" s="44">
        <v>2301640</v>
      </c>
      <c r="D20" s="44">
        <f t="shared" si="0"/>
        <v>2301640</v>
      </c>
      <c r="E20" s="44">
        <v>2301640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21" customHeight="1">
      <c r="A21" s="85" t="s">
        <v>267</v>
      </c>
      <c r="B21" s="85" t="s">
        <v>268</v>
      </c>
      <c r="C21" s="44">
        <v>2301640</v>
      </c>
      <c r="D21" s="44">
        <f t="shared" si="0"/>
        <v>2301640</v>
      </c>
      <c r="E21" s="44">
        <v>2301640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1:15" ht="21" customHeight="1">
      <c r="A22" s="86" t="s">
        <v>269</v>
      </c>
      <c r="B22" s="86" t="s">
        <v>270</v>
      </c>
      <c r="C22" s="44">
        <v>877200</v>
      </c>
      <c r="D22" s="44">
        <f t="shared" si="0"/>
        <v>877200</v>
      </c>
      <c r="E22" s="44">
        <v>877200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ht="21" customHeight="1">
      <c r="A23" s="86" t="s">
        <v>271</v>
      </c>
      <c r="B23" s="86" t="s">
        <v>272</v>
      </c>
      <c r="C23" s="44">
        <v>1324440</v>
      </c>
      <c r="D23" s="44">
        <f t="shared" si="0"/>
        <v>1324440</v>
      </c>
      <c r="E23" s="44">
        <v>1324440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ht="21" customHeight="1">
      <c r="A24" s="86" t="s">
        <v>273</v>
      </c>
      <c r="B24" s="86" t="s">
        <v>274</v>
      </c>
      <c r="C24" s="44">
        <v>100000</v>
      </c>
      <c r="D24" s="44">
        <f t="shared" si="0"/>
        <v>100000</v>
      </c>
      <c r="E24" s="44">
        <v>100000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21" customHeight="1">
      <c r="A25" s="29" t="s">
        <v>275</v>
      </c>
      <c r="B25" s="29" t="s">
        <v>276</v>
      </c>
      <c r="C25" s="44">
        <v>1367399</v>
      </c>
      <c r="D25" s="44">
        <f t="shared" si="0"/>
        <v>1367399</v>
      </c>
      <c r="E25" s="44">
        <v>1367399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21" customHeight="1">
      <c r="A26" s="85" t="s">
        <v>277</v>
      </c>
      <c r="B26" s="85" t="s">
        <v>278</v>
      </c>
      <c r="C26" s="44">
        <v>1367399</v>
      </c>
      <c r="D26" s="44">
        <f t="shared" si="0"/>
        <v>1367399</v>
      </c>
      <c r="E26" s="44">
        <v>1367399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ht="21" customHeight="1">
      <c r="A27" s="86" t="s">
        <v>279</v>
      </c>
      <c r="B27" s="86" t="s">
        <v>280</v>
      </c>
      <c r="C27" s="44">
        <v>385920</v>
      </c>
      <c r="D27" s="44">
        <f t="shared" si="0"/>
        <v>385920</v>
      </c>
      <c r="E27" s="44">
        <v>385920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21" customHeight="1">
      <c r="A28" s="86" t="s">
        <v>281</v>
      </c>
      <c r="B28" s="86" t="s">
        <v>282</v>
      </c>
      <c r="C28" s="44">
        <v>268110</v>
      </c>
      <c r="D28" s="44">
        <f t="shared" si="0"/>
        <v>268110</v>
      </c>
      <c r="E28" s="44">
        <v>268110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21" customHeight="1">
      <c r="A29" s="86" t="s">
        <v>283</v>
      </c>
      <c r="B29" s="86" t="s">
        <v>284</v>
      </c>
      <c r="C29" s="44">
        <v>641800</v>
      </c>
      <c r="D29" s="44">
        <f t="shared" si="0"/>
        <v>641800</v>
      </c>
      <c r="E29" s="44">
        <v>641800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ht="21" customHeight="1">
      <c r="A30" s="86" t="s">
        <v>285</v>
      </c>
      <c r="B30" s="86" t="s">
        <v>286</v>
      </c>
      <c r="C30" s="44">
        <v>71569</v>
      </c>
      <c r="D30" s="44">
        <f t="shared" si="0"/>
        <v>71569</v>
      </c>
      <c r="E30" s="44">
        <v>71569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1:15" ht="21" customHeight="1">
      <c r="A31" s="29" t="s">
        <v>287</v>
      </c>
      <c r="B31" s="29" t="s">
        <v>288</v>
      </c>
      <c r="C31" s="44">
        <v>1091928</v>
      </c>
      <c r="D31" s="44">
        <f t="shared" si="0"/>
        <v>1091928</v>
      </c>
      <c r="E31" s="44">
        <v>1091928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21" customHeight="1">
      <c r="A32" s="85" t="s">
        <v>289</v>
      </c>
      <c r="B32" s="85" t="s">
        <v>290</v>
      </c>
      <c r="C32" s="44">
        <v>1091928</v>
      </c>
      <c r="D32" s="44">
        <f t="shared" si="0"/>
        <v>1091928</v>
      </c>
      <c r="E32" s="44">
        <v>1091928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 ht="21" customHeight="1">
      <c r="A33" s="86" t="s">
        <v>291</v>
      </c>
      <c r="B33" s="86" t="s">
        <v>292</v>
      </c>
      <c r="C33" s="44">
        <v>1036248</v>
      </c>
      <c r="D33" s="44">
        <f t="shared" si="0"/>
        <v>1036248</v>
      </c>
      <c r="E33" s="44">
        <v>1036248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 ht="21" customHeight="1">
      <c r="A34" s="86" t="s">
        <v>293</v>
      </c>
      <c r="B34" s="86" t="s">
        <v>294</v>
      </c>
      <c r="C34" s="44">
        <v>55680</v>
      </c>
      <c r="D34" s="44">
        <f t="shared" si="0"/>
        <v>55680</v>
      </c>
      <c r="E34" s="44">
        <v>55680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 ht="21" customHeight="1">
      <c r="A35" s="29" t="s">
        <v>295</v>
      </c>
      <c r="B35" s="29" t="s">
        <v>296</v>
      </c>
      <c r="C35" s="44">
        <v>2022400</v>
      </c>
      <c r="D35" s="44">
        <f t="shared" si="0"/>
        <v>0</v>
      </c>
      <c r="E35" s="44"/>
      <c r="F35" s="44"/>
      <c r="G35" s="44"/>
      <c r="H35" s="44">
        <v>2022400</v>
      </c>
      <c r="I35" s="44"/>
      <c r="J35" s="44"/>
      <c r="K35" s="44"/>
      <c r="L35" s="44"/>
      <c r="M35" s="44"/>
      <c r="N35" s="44"/>
      <c r="O35" s="44"/>
    </row>
    <row r="36" spans="1:15" ht="21" customHeight="1">
      <c r="A36" s="85">
        <v>22301</v>
      </c>
      <c r="B36" s="29" t="s">
        <v>297</v>
      </c>
      <c r="C36" s="44">
        <v>72400</v>
      </c>
      <c r="D36" s="44">
        <f t="shared" si="0"/>
        <v>0</v>
      </c>
      <c r="E36" s="44"/>
      <c r="F36" s="44"/>
      <c r="G36" s="44"/>
      <c r="H36" s="44">
        <v>4000</v>
      </c>
      <c r="I36" s="44"/>
      <c r="J36" s="44">
        <v>68400</v>
      </c>
      <c r="K36" s="44"/>
      <c r="L36" s="44"/>
      <c r="M36" s="44">
        <v>68400</v>
      </c>
      <c r="N36" s="44"/>
      <c r="O36" s="44"/>
    </row>
    <row r="37" spans="1:15" ht="21" customHeight="1">
      <c r="A37" s="86">
        <v>2230105</v>
      </c>
      <c r="B37" s="87" t="s">
        <v>298</v>
      </c>
      <c r="C37" s="44">
        <v>72400</v>
      </c>
      <c r="D37" s="44">
        <f t="shared" si="0"/>
        <v>0</v>
      </c>
      <c r="E37" s="44"/>
      <c r="F37" s="44"/>
      <c r="G37" s="44"/>
      <c r="H37" s="44">
        <v>4000</v>
      </c>
      <c r="I37" s="44"/>
      <c r="J37" s="44">
        <v>68400</v>
      </c>
      <c r="K37" s="44"/>
      <c r="L37" s="44"/>
      <c r="M37" s="44">
        <v>68400</v>
      </c>
      <c r="N37" s="44"/>
      <c r="O37" s="44"/>
    </row>
    <row r="38" spans="1:15" ht="21" customHeight="1">
      <c r="A38" s="85" t="s">
        <v>299</v>
      </c>
      <c r="B38" s="85" t="s">
        <v>300</v>
      </c>
      <c r="C38" s="44">
        <v>1950000</v>
      </c>
      <c r="D38" s="44">
        <f t="shared" si="0"/>
        <v>0</v>
      </c>
      <c r="E38" s="44"/>
      <c r="F38" s="44"/>
      <c r="G38" s="44"/>
      <c r="H38" s="44">
        <v>1950000</v>
      </c>
      <c r="I38" s="44"/>
      <c r="J38" s="44"/>
      <c r="K38" s="44"/>
      <c r="L38" s="44"/>
      <c r="M38" s="44"/>
      <c r="N38" s="44"/>
      <c r="O38" s="44"/>
    </row>
    <row r="39" spans="1:15" ht="21" customHeight="1">
      <c r="A39" s="86" t="s">
        <v>301</v>
      </c>
      <c r="B39" s="86" t="s">
        <v>302</v>
      </c>
      <c r="C39" s="44">
        <v>1950000</v>
      </c>
      <c r="D39" s="44">
        <f t="shared" si="0"/>
        <v>0</v>
      </c>
      <c r="E39" s="44"/>
      <c r="F39" s="44"/>
      <c r="G39" s="44"/>
      <c r="H39" s="44">
        <v>1950000</v>
      </c>
      <c r="I39" s="44"/>
      <c r="J39" s="44"/>
      <c r="K39" s="44"/>
      <c r="L39" s="44"/>
      <c r="M39" s="44"/>
      <c r="N39" s="44"/>
      <c r="O39" s="44"/>
    </row>
    <row r="40" spans="1:15" ht="21" customHeight="1">
      <c r="A40" s="29" t="s">
        <v>303</v>
      </c>
      <c r="B40" s="29" t="s">
        <v>304</v>
      </c>
      <c r="C40" s="44">
        <v>1050000</v>
      </c>
      <c r="D40" s="44">
        <f t="shared" si="0"/>
        <v>0</v>
      </c>
      <c r="E40" s="44"/>
      <c r="F40" s="44"/>
      <c r="G40" s="44"/>
      <c r="H40" s="44">
        <v>1050000</v>
      </c>
      <c r="I40" s="44"/>
      <c r="J40" s="44"/>
      <c r="K40" s="44"/>
      <c r="L40" s="44"/>
      <c r="M40" s="44"/>
      <c r="N40" s="44"/>
      <c r="O40" s="44"/>
    </row>
    <row r="41" spans="1:15" ht="21" customHeight="1">
      <c r="A41" s="85" t="s">
        <v>305</v>
      </c>
      <c r="B41" s="85" t="s">
        <v>306</v>
      </c>
      <c r="C41" s="44">
        <v>1050000</v>
      </c>
      <c r="D41" s="44">
        <f t="shared" si="0"/>
        <v>0</v>
      </c>
      <c r="E41" s="44"/>
      <c r="F41" s="44"/>
      <c r="G41" s="44"/>
      <c r="H41" s="44">
        <v>1050000</v>
      </c>
      <c r="I41" s="44"/>
      <c r="J41" s="44"/>
      <c r="K41" s="44"/>
      <c r="L41" s="44"/>
      <c r="M41" s="44"/>
      <c r="N41" s="44"/>
      <c r="O41" s="44"/>
    </row>
    <row r="42" spans="1:15" ht="21" customHeight="1">
      <c r="A42" s="86" t="s">
        <v>307</v>
      </c>
      <c r="B42" s="86" t="s">
        <v>308</v>
      </c>
      <c r="C42" s="44">
        <v>1050000</v>
      </c>
      <c r="D42" s="44">
        <f t="shared" si="0"/>
        <v>0</v>
      </c>
      <c r="E42" s="44"/>
      <c r="F42" s="44"/>
      <c r="G42" s="44"/>
      <c r="H42" s="44">
        <v>1050000</v>
      </c>
      <c r="I42" s="44"/>
      <c r="J42" s="44"/>
      <c r="K42" s="44"/>
      <c r="L42" s="44"/>
      <c r="M42" s="44"/>
      <c r="N42" s="44"/>
      <c r="O42" s="44"/>
    </row>
    <row r="43" spans="1:15" ht="21" customHeight="1">
      <c r="A43" s="146" t="s">
        <v>55</v>
      </c>
      <c r="B43" s="147"/>
      <c r="C43" s="44">
        <f>C8+C17+C20+C25+C31+C35+C40</f>
        <v>22953230</v>
      </c>
      <c r="D43" s="44">
        <f>D8+D17+D20+D25+D31+D35+D40</f>
        <v>19880830</v>
      </c>
      <c r="E43" s="44">
        <f t="shared" ref="E43:H43" si="1">E8+E17+E20+E25+E31+E35+E40</f>
        <v>15880830</v>
      </c>
      <c r="F43" s="44">
        <f t="shared" si="1"/>
        <v>4000000</v>
      </c>
      <c r="G43" s="44">
        <f t="shared" si="1"/>
        <v>0</v>
      </c>
      <c r="H43" s="44">
        <f t="shared" si="1"/>
        <v>3072400</v>
      </c>
      <c r="I43" s="44"/>
      <c r="J43" s="44">
        <v>68400</v>
      </c>
      <c r="K43" s="44"/>
      <c r="L43" s="44"/>
      <c r="M43" s="44">
        <v>68400</v>
      </c>
      <c r="N43" s="44"/>
      <c r="O43" s="44"/>
    </row>
    <row r="51" spans="4:4" ht="12.75" customHeight="1">
      <c r="D51" s="109"/>
    </row>
  </sheetData>
  <mergeCells count="12">
    <mergeCell ref="A43:B43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94488188976377963" right="0.94488188976377963" top="0.70866141732283472" bottom="0.70866141732283472" header="0" footer="0"/>
  <pageSetup paperSize="9" scale="60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B27" sqref="B27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0"/>
      <c r="B2" s="22"/>
      <c r="C2" s="22"/>
      <c r="D2" s="22" t="s">
        <v>95</v>
      </c>
    </row>
    <row r="3" spans="1:4" ht="41.25" customHeight="1">
      <c r="A3" s="114" t="str">
        <f>"2025"&amp;"年部门财政拨款收支预算总表"</f>
        <v>2025年部门财政拨款收支预算总表</v>
      </c>
      <c r="B3" s="115"/>
      <c r="C3" s="115"/>
      <c r="D3" s="115"/>
    </row>
    <row r="4" spans="1:4" ht="17.25" customHeight="1">
      <c r="A4" s="116" t="s">
        <v>565</v>
      </c>
      <c r="B4" s="117"/>
      <c r="D4" s="22" t="s">
        <v>1</v>
      </c>
    </row>
    <row r="5" spans="1:4" ht="17.25" customHeight="1">
      <c r="A5" s="118" t="s">
        <v>2</v>
      </c>
      <c r="B5" s="119"/>
      <c r="C5" s="118" t="s">
        <v>3</v>
      </c>
      <c r="D5" s="119"/>
    </row>
    <row r="6" spans="1:4" ht="18.75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6.5" customHeight="1">
      <c r="A7" s="75" t="s">
        <v>96</v>
      </c>
      <c r="B7" s="44">
        <f>B8+B10</f>
        <v>22880830</v>
      </c>
      <c r="C7" s="75" t="s">
        <v>97</v>
      </c>
      <c r="D7" s="44">
        <f>SUM(D8:D32)</f>
        <v>22880830</v>
      </c>
    </row>
    <row r="8" spans="1:4" ht="16.5" customHeight="1">
      <c r="A8" s="75" t="s">
        <v>98</v>
      </c>
      <c r="B8" s="44">
        <v>19880830</v>
      </c>
      <c r="C8" s="75" t="s">
        <v>99</v>
      </c>
      <c r="D8" s="44">
        <v>14900963</v>
      </c>
    </row>
    <row r="9" spans="1:4" ht="16.5" customHeight="1">
      <c r="A9" s="75" t="s">
        <v>100</v>
      </c>
      <c r="B9" s="44"/>
      <c r="C9" s="75" t="s">
        <v>101</v>
      </c>
      <c r="D9" s="44"/>
    </row>
    <row r="10" spans="1:4" ht="16.5" customHeight="1">
      <c r="A10" s="75" t="s">
        <v>102</v>
      </c>
      <c r="B10" s="44">
        <v>3000000</v>
      </c>
      <c r="C10" s="75" t="s">
        <v>103</v>
      </c>
      <c r="D10" s="44"/>
    </row>
    <row r="11" spans="1:4" ht="16.5" customHeight="1">
      <c r="A11" s="75" t="s">
        <v>104</v>
      </c>
      <c r="B11" s="44">
        <f>B14</f>
        <v>4000</v>
      </c>
      <c r="C11" s="75" t="s">
        <v>105</v>
      </c>
      <c r="D11" s="44"/>
    </row>
    <row r="12" spans="1:4" ht="16.5" customHeight="1">
      <c r="A12" s="75" t="s">
        <v>98</v>
      </c>
      <c r="B12" s="44"/>
      <c r="C12" s="75" t="s">
        <v>106</v>
      </c>
      <c r="D12" s="44">
        <v>218900</v>
      </c>
    </row>
    <row r="13" spans="1:4" ht="16.5" customHeight="1">
      <c r="A13" s="70" t="s">
        <v>100</v>
      </c>
      <c r="B13" s="44"/>
      <c r="C13" s="36" t="s">
        <v>107</v>
      </c>
      <c r="D13" s="44"/>
    </row>
    <row r="14" spans="1:4" ht="16.5" customHeight="1">
      <c r="A14" s="70" t="s">
        <v>102</v>
      </c>
      <c r="B14" s="44">
        <v>4000</v>
      </c>
      <c r="C14" s="36" t="s">
        <v>108</v>
      </c>
      <c r="D14" s="44"/>
    </row>
    <row r="15" spans="1:4" ht="16.5" customHeight="1">
      <c r="A15" s="76"/>
      <c r="B15" s="44"/>
      <c r="C15" s="36" t="s">
        <v>109</v>
      </c>
      <c r="D15" s="44">
        <v>2301640</v>
      </c>
    </row>
    <row r="16" spans="1:4" ht="16.5" customHeight="1">
      <c r="A16" s="76"/>
      <c r="B16" s="44"/>
      <c r="C16" s="36" t="s">
        <v>110</v>
      </c>
      <c r="D16" s="44">
        <v>1367399</v>
      </c>
    </row>
    <row r="17" spans="1:4" ht="16.5" customHeight="1">
      <c r="A17" s="76"/>
      <c r="B17" s="44"/>
      <c r="C17" s="36" t="s">
        <v>111</v>
      </c>
      <c r="D17" s="44"/>
    </row>
    <row r="18" spans="1:4" ht="16.5" customHeight="1">
      <c r="A18" s="76"/>
      <c r="B18" s="44"/>
      <c r="C18" s="36" t="s">
        <v>112</v>
      </c>
      <c r="D18" s="44"/>
    </row>
    <row r="19" spans="1:4" ht="16.5" customHeight="1">
      <c r="A19" s="76"/>
      <c r="B19" s="44"/>
      <c r="C19" s="36" t="s">
        <v>113</v>
      </c>
      <c r="D19" s="44"/>
    </row>
    <row r="20" spans="1:4" ht="16.5" customHeight="1">
      <c r="A20" s="76"/>
      <c r="B20" s="44"/>
      <c r="C20" s="36" t="s">
        <v>114</v>
      </c>
      <c r="D20" s="44"/>
    </row>
    <row r="21" spans="1:4" ht="16.5" customHeight="1">
      <c r="A21" s="76"/>
      <c r="B21" s="44"/>
      <c r="C21" s="36" t="s">
        <v>115</v>
      </c>
      <c r="D21" s="44"/>
    </row>
    <row r="22" spans="1:4" ht="16.5" customHeight="1">
      <c r="A22" s="76"/>
      <c r="B22" s="44"/>
      <c r="C22" s="36" t="s">
        <v>116</v>
      </c>
      <c r="D22" s="44"/>
    </row>
    <row r="23" spans="1:4" ht="16.5" customHeight="1">
      <c r="A23" s="76"/>
      <c r="B23" s="44"/>
      <c r="C23" s="36" t="s">
        <v>117</v>
      </c>
      <c r="D23" s="44"/>
    </row>
    <row r="24" spans="1:4" ht="16.5" customHeight="1">
      <c r="A24" s="76"/>
      <c r="B24" s="44"/>
      <c r="C24" s="36" t="s">
        <v>118</v>
      </c>
      <c r="D24" s="44"/>
    </row>
    <row r="25" spans="1:4" ht="16.5" customHeight="1">
      <c r="A25" s="76"/>
      <c r="B25" s="44"/>
      <c r="C25" s="36" t="s">
        <v>119</v>
      </c>
      <c r="D25" s="44"/>
    </row>
    <row r="26" spans="1:4" ht="16.5" customHeight="1">
      <c r="A26" s="76"/>
      <c r="B26" s="44"/>
      <c r="C26" s="36" t="s">
        <v>120</v>
      </c>
      <c r="D26" s="44">
        <v>1091928</v>
      </c>
    </row>
    <row r="27" spans="1:4" ht="16.5" customHeight="1">
      <c r="A27" s="76"/>
      <c r="B27" s="44"/>
      <c r="C27" s="36" t="s">
        <v>121</v>
      </c>
      <c r="D27" s="44"/>
    </row>
    <row r="28" spans="1:4" ht="16.5" customHeight="1">
      <c r="A28" s="76"/>
      <c r="B28" s="44"/>
      <c r="C28" s="36" t="s">
        <v>122</v>
      </c>
      <c r="D28" s="44">
        <v>1950000</v>
      </c>
    </row>
    <row r="29" spans="1:4" ht="16.5" customHeight="1">
      <c r="A29" s="76"/>
      <c r="B29" s="44"/>
      <c r="C29" s="36" t="s">
        <v>123</v>
      </c>
      <c r="D29" s="44"/>
    </row>
    <row r="30" spans="1:4" ht="16.5" customHeight="1">
      <c r="A30" s="76"/>
      <c r="B30" s="44"/>
      <c r="C30" s="36" t="s">
        <v>124</v>
      </c>
      <c r="D30" s="44"/>
    </row>
    <row r="31" spans="1:4" ht="16.5" customHeight="1">
      <c r="A31" s="76"/>
      <c r="B31" s="44"/>
      <c r="C31" s="36" t="s">
        <v>125</v>
      </c>
      <c r="D31" s="44"/>
    </row>
    <row r="32" spans="1:4" ht="16.5" customHeight="1">
      <c r="A32" s="76"/>
      <c r="B32" s="44"/>
      <c r="C32" s="70" t="s">
        <v>126</v>
      </c>
      <c r="D32" s="44">
        <v>1050000</v>
      </c>
    </row>
    <row r="33" spans="1:4" ht="16.5" customHeight="1">
      <c r="A33" s="76"/>
      <c r="B33" s="44"/>
      <c r="C33" s="70" t="s">
        <v>127</v>
      </c>
      <c r="D33" s="44"/>
    </row>
    <row r="34" spans="1:4" ht="16.5" customHeight="1">
      <c r="A34" s="76"/>
      <c r="B34" s="44"/>
      <c r="C34" s="14" t="s">
        <v>128</v>
      </c>
      <c r="D34" s="44">
        <v>4000</v>
      </c>
    </row>
    <row r="35" spans="1:4" ht="15" customHeight="1">
      <c r="A35" s="77" t="s">
        <v>50</v>
      </c>
      <c r="B35" s="78">
        <f>B7+B11</f>
        <v>22884830</v>
      </c>
      <c r="C35" s="77" t="s">
        <v>51</v>
      </c>
      <c r="D35" s="78">
        <f>D34+D7</f>
        <v>22884830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71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5"/>
  <sheetViews>
    <sheetView showZeros="0" workbookViewId="0">
      <pane ySplit="1" topLeftCell="A2" activePane="bottomLeft" state="frozen"/>
      <selection pane="bottomLeft" activeCell="C33" sqref="C33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6"/>
      <c r="F2" s="39"/>
      <c r="G2" s="67" t="s">
        <v>129</v>
      </c>
    </row>
    <row r="3" spans="1:7" ht="41.25" customHeight="1">
      <c r="A3" s="150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spans="1:7" ht="18" customHeight="1">
      <c r="A4" s="84" t="s">
        <v>565</v>
      </c>
      <c r="F4" s="63"/>
      <c r="G4" s="67" t="s">
        <v>1</v>
      </c>
    </row>
    <row r="5" spans="1:7" ht="20.25" customHeight="1">
      <c r="A5" s="151" t="s">
        <v>130</v>
      </c>
      <c r="B5" s="152"/>
      <c r="C5" s="158" t="s">
        <v>55</v>
      </c>
      <c r="D5" s="153" t="s">
        <v>73</v>
      </c>
      <c r="E5" s="154"/>
      <c r="F5" s="155"/>
      <c r="G5" s="160" t="s">
        <v>74</v>
      </c>
    </row>
    <row r="6" spans="1:7" ht="20.25" customHeight="1">
      <c r="A6" s="73" t="s">
        <v>70</v>
      </c>
      <c r="B6" s="73" t="s">
        <v>71</v>
      </c>
      <c r="C6" s="159"/>
      <c r="D6" s="65" t="s">
        <v>57</v>
      </c>
      <c r="E6" s="65" t="s">
        <v>131</v>
      </c>
      <c r="F6" s="65" t="s">
        <v>132</v>
      </c>
      <c r="G6" s="161"/>
    </row>
    <row r="7" spans="1:7" ht="15" customHeight="1">
      <c r="A7" s="32" t="s">
        <v>80</v>
      </c>
      <c r="B7" s="32" t="s">
        <v>81</v>
      </c>
      <c r="C7" s="32" t="s">
        <v>82</v>
      </c>
      <c r="D7" s="32" t="s">
        <v>83</v>
      </c>
      <c r="E7" s="32" t="s">
        <v>84</v>
      </c>
      <c r="F7" s="32" t="s">
        <v>85</v>
      </c>
      <c r="G7" s="32" t="s">
        <v>86</v>
      </c>
    </row>
    <row r="8" spans="1:7" ht="15" customHeight="1">
      <c r="A8" s="11" t="s">
        <v>241</v>
      </c>
      <c r="B8" s="11" t="s">
        <v>242</v>
      </c>
      <c r="C8" s="44">
        <v>14900963</v>
      </c>
      <c r="D8" s="44">
        <v>11100963</v>
      </c>
      <c r="E8" s="44">
        <v>9834980</v>
      </c>
      <c r="F8" s="44">
        <v>1265983</v>
      </c>
      <c r="G8" s="44">
        <v>3800000</v>
      </c>
    </row>
    <row r="9" spans="1:7" ht="18" customHeight="1">
      <c r="A9" s="81" t="s">
        <v>243</v>
      </c>
      <c r="B9" s="81" t="s">
        <v>244</v>
      </c>
      <c r="C9" s="44">
        <v>14900963</v>
      </c>
      <c r="D9" s="44">
        <v>11100963</v>
      </c>
      <c r="E9" s="44">
        <v>9834980</v>
      </c>
      <c r="F9" s="44">
        <v>1265983</v>
      </c>
      <c r="G9" s="44">
        <v>3800000</v>
      </c>
    </row>
    <row r="10" spans="1:7" ht="18" customHeight="1">
      <c r="A10" s="88" t="s">
        <v>245</v>
      </c>
      <c r="B10" s="88" t="s">
        <v>246</v>
      </c>
      <c r="C10" s="44">
        <v>6979350.8799999999</v>
      </c>
      <c r="D10" s="44">
        <v>6979350.8799999999</v>
      </c>
      <c r="E10" s="44">
        <v>6024524</v>
      </c>
      <c r="F10" s="44">
        <v>954826.88</v>
      </c>
      <c r="G10" s="44"/>
    </row>
    <row r="11" spans="1:7" ht="18" customHeight="1">
      <c r="A11" s="88" t="s">
        <v>247</v>
      </c>
      <c r="B11" s="88" t="s">
        <v>248</v>
      </c>
      <c r="C11" s="44">
        <v>250000</v>
      </c>
      <c r="D11" s="44"/>
      <c r="E11" s="44">
        <v>0</v>
      </c>
      <c r="F11" s="44">
        <v>0</v>
      </c>
      <c r="G11" s="44">
        <v>250000</v>
      </c>
    </row>
    <row r="12" spans="1:7" ht="18" customHeight="1">
      <c r="A12" s="88" t="s">
        <v>249</v>
      </c>
      <c r="B12" s="88" t="s">
        <v>250</v>
      </c>
      <c r="C12" s="44">
        <v>12000</v>
      </c>
      <c r="D12" s="44"/>
      <c r="E12" s="44">
        <v>0</v>
      </c>
      <c r="F12" s="44">
        <v>0</v>
      </c>
      <c r="G12" s="44">
        <v>12000</v>
      </c>
    </row>
    <row r="13" spans="1:7" ht="18" customHeight="1">
      <c r="A13" s="88" t="s">
        <v>251</v>
      </c>
      <c r="B13" s="88" t="s">
        <v>252</v>
      </c>
      <c r="C13" s="44">
        <v>68000</v>
      </c>
      <c r="D13" s="44"/>
      <c r="E13" s="44">
        <v>0</v>
      </c>
      <c r="F13" s="44">
        <v>0</v>
      </c>
      <c r="G13" s="44">
        <v>68000</v>
      </c>
    </row>
    <row r="14" spans="1:7" ht="18" customHeight="1">
      <c r="A14" s="88" t="s">
        <v>253</v>
      </c>
      <c r="B14" s="88" t="s">
        <v>254</v>
      </c>
      <c r="C14" s="44">
        <v>200000</v>
      </c>
      <c r="D14" s="44"/>
      <c r="E14" s="44">
        <v>0</v>
      </c>
      <c r="F14" s="44">
        <v>0</v>
      </c>
      <c r="G14" s="44">
        <v>200000</v>
      </c>
    </row>
    <row r="15" spans="1:7" ht="18" customHeight="1">
      <c r="A15" s="88" t="s">
        <v>255</v>
      </c>
      <c r="B15" s="88" t="s">
        <v>256</v>
      </c>
      <c r="C15" s="44">
        <v>4121612.12</v>
      </c>
      <c r="D15" s="44">
        <v>4121612.12</v>
      </c>
      <c r="E15" s="44">
        <v>3810456</v>
      </c>
      <c r="F15" s="44">
        <v>311156.12</v>
      </c>
      <c r="G15" s="44"/>
    </row>
    <row r="16" spans="1:7" ht="18" customHeight="1">
      <c r="A16" s="88" t="s">
        <v>257</v>
      </c>
      <c r="B16" s="88" t="s">
        <v>258</v>
      </c>
      <c r="C16" s="44">
        <v>3270000</v>
      </c>
      <c r="D16" s="44"/>
      <c r="E16" s="44">
        <v>0</v>
      </c>
      <c r="F16" s="44">
        <v>0</v>
      </c>
      <c r="G16" s="44">
        <v>3270000</v>
      </c>
    </row>
    <row r="17" spans="1:7" ht="18" customHeight="1">
      <c r="A17" s="11" t="s">
        <v>259</v>
      </c>
      <c r="B17" s="11" t="s">
        <v>260</v>
      </c>
      <c r="C17" s="44">
        <v>218900</v>
      </c>
      <c r="D17" s="44">
        <v>18900</v>
      </c>
      <c r="E17" s="44">
        <v>0</v>
      </c>
      <c r="F17" s="44">
        <v>18900</v>
      </c>
      <c r="G17" s="44">
        <v>200000</v>
      </c>
    </row>
    <row r="18" spans="1:7" ht="18" customHeight="1">
      <c r="A18" s="81" t="s">
        <v>261</v>
      </c>
      <c r="B18" s="81" t="s">
        <v>262</v>
      </c>
      <c r="C18" s="44">
        <v>218900</v>
      </c>
      <c r="D18" s="44">
        <v>18900</v>
      </c>
      <c r="E18" s="44">
        <v>0</v>
      </c>
      <c r="F18" s="44">
        <v>18900</v>
      </c>
      <c r="G18" s="44">
        <v>200000</v>
      </c>
    </row>
    <row r="19" spans="1:7" ht="18" customHeight="1">
      <c r="A19" s="88" t="s">
        <v>263</v>
      </c>
      <c r="B19" s="88" t="s">
        <v>264</v>
      </c>
      <c r="C19" s="44">
        <v>218900</v>
      </c>
      <c r="D19" s="44">
        <v>18900</v>
      </c>
      <c r="E19" s="44">
        <v>0</v>
      </c>
      <c r="F19" s="44">
        <v>18900</v>
      </c>
      <c r="G19" s="44">
        <v>200000</v>
      </c>
    </row>
    <row r="20" spans="1:7" ht="18" customHeight="1">
      <c r="A20" s="11" t="s">
        <v>265</v>
      </c>
      <c r="B20" s="11" t="s">
        <v>266</v>
      </c>
      <c r="C20" s="44">
        <v>2301640</v>
      </c>
      <c r="D20" s="44">
        <v>2301640</v>
      </c>
      <c r="E20" s="44">
        <v>2281240</v>
      </c>
      <c r="F20" s="44">
        <v>20400</v>
      </c>
      <c r="G20" s="44"/>
    </row>
    <row r="21" spans="1:7" ht="18" customHeight="1">
      <c r="A21" s="81" t="s">
        <v>267</v>
      </c>
      <c r="B21" s="81" t="s">
        <v>268</v>
      </c>
      <c r="C21" s="44">
        <v>2301640</v>
      </c>
      <c r="D21" s="44">
        <v>2301640</v>
      </c>
      <c r="E21" s="44">
        <v>2281240</v>
      </c>
      <c r="F21" s="44">
        <v>20400</v>
      </c>
      <c r="G21" s="44"/>
    </row>
    <row r="22" spans="1:7" ht="18" customHeight="1">
      <c r="A22" s="88" t="s">
        <v>269</v>
      </c>
      <c r="B22" s="88" t="s">
        <v>270</v>
      </c>
      <c r="C22" s="44">
        <v>877200</v>
      </c>
      <c r="D22" s="44">
        <v>877200</v>
      </c>
      <c r="E22" s="44">
        <v>856800</v>
      </c>
      <c r="F22" s="44">
        <v>20400</v>
      </c>
      <c r="G22" s="44"/>
    </row>
    <row r="23" spans="1:7" ht="18" customHeight="1">
      <c r="A23" s="88" t="s">
        <v>271</v>
      </c>
      <c r="B23" s="88" t="s">
        <v>272</v>
      </c>
      <c r="C23" s="44">
        <v>1324440</v>
      </c>
      <c r="D23" s="44">
        <v>1324440</v>
      </c>
      <c r="E23" s="44">
        <v>1324440</v>
      </c>
      <c r="F23" s="44">
        <v>0</v>
      </c>
      <c r="G23" s="44"/>
    </row>
    <row r="24" spans="1:7" ht="18" customHeight="1">
      <c r="A24" s="88" t="s">
        <v>273</v>
      </c>
      <c r="B24" s="88" t="s">
        <v>274</v>
      </c>
      <c r="C24" s="44">
        <v>100000</v>
      </c>
      <c r="D24" s="44">
        <v>100000</v>
      </c>
      <c r="E24" s="44">
        <v>100000</v>
      </c>
      <c r="F24" s="44">
        <v>0</v>
      </c>
      <c r="G24" s="44"/>
    </row>
    <row r="25" spans="1:7" ht="18" customHeight="1">
      <c r="A25" s="11" t="s">
        <v>275</v>
      </c>
      <c r="B25" s="11" t="s">
        <v>276</v>
      </c>
      <c r="C25" s="44">
        <v>1367399</v>
      </c>
      <c r="D25" s="44">
        <v>1367399</v>
      </c>
      <c r="E25" s="44">
        <v>1367399</v>
      </c>
      <c r="F25" s="44">
        <v>0</v>
      </c>
      <c r="G25" s="44"/>
    </row>
    <row r="26" spans="1:7" ht="18" customHeight="1">
      <c r="A26" s="81" t="s">
        <v>277</v>
      </c>
      <c r="B26" s="81" t="s">
        <v>278</v>
      </c>
      <c r="C26" s="44">
        <v>1367399</v>
      </c>
      <c r="D26" s="44">
        <v>1367399</v>
      </c>
      <c r="E26" s="44">
        <v>1367399</v>
      </c>
      <c r="F26" s="44">
        <v>0</v>
      </c>
      <c r="G26" s="44"/>
    </row>
    <row r="27" spans="1:7" ht="18" customHeight="1">
      <c r="A27" s="88" t="s">
        <v>279</v>
      </c>
      <c r="B27" s="88" t="s">
        <v>280</v>
      </c>
      <c r="C27" s="44">
        <v>385920</v>
      </c>
      <c r="D27" s="44">
        <v>385920</v>
      </c>
      <c r="E27" s="44">
        <v>385920</v>
      </c>
      <c r="F27" s="44">
        <v>0</v>
      </c>
      <c r="G27" s="44"/>
    </row>
    <row r="28" spans="1:7" ht="18" customHeight="1">
      <c r="A28" s="88" t="s">
        <v>281</v>
      </c>
      <c r="B28" s="88" t="s">
        <v>282</v>
      </c>
      <c r="C28" s="44">
        <v>268110</v>
      </c>
      <c r="D28" s="44">
        <v>268110</v>
      </c>
      <c r="E28" s="44">
        <v>268110</v>
      </c>
      <c r="F28" s="44">
        <v>0</v>
      </c>
      <c r="G28" s="44"/>
    </row>
    <row r="29" spans="1:7" ht="18" customHeight="1">
      <c r="A29" s="88" t="s">
        <v>283</v>
      </c>
      <c r="B29" s="88" t="s">
        <v>284</v>
      </c>
      <c r="C29" s="44">
        <v>641800</v>
      </c>
      <c r="D29" s="44">
        <v>641800</v>
      </c>
      <c r="E29" s="44">
        <v>641800</v>
      </c>
      <c r="F29" s="44">
        <v>0</v>
      </c>
      <c r="G29" s="44"/>
    </row>
    <row r="30" spans="1:7" ht="18" customHeight="1">
      <c r="A30" s="88" t="s">
        <v>285</v>
      </c>
      <c r="B30" s="88" t="s">
        <v>286</v>
      </c>
      <c r="C30" s="44">
        <v>71569</v>
      </c>
      <c r="D30" s="44">
        <v>71569</v>
      </c>
      <c r="E30" s="44">
        <v>71569</v>
      </c>
      <c r="F30" s="44">
        <v>0</v>
      </c>
      <c r="G30" s="44"/>
    </row>
    <row r="31" spans="1:7" ht="18" customHeight="1">
      <c r="A31" s="11" t="s">
        <v>287</v>
      </c>
      <c r="B31" s="11" t="s">
        <v>288</v>
      </c>
      <c r="C31" s="44">
        <v>1091928</v>
      </c>
      <c r="D31" s="44">
        <v>1091928</v>
      </c>
      <c r="E31" s="44">
        <v>1091928</v>
      </c>
      <c r="F31" s="44">
        <v>0</v>
      </c>
      <c r="G31" s="44"/>
    </row>
    <row r="32" spans="1:7" ht="18" customHeight="1">
      <c r="A32" s="81" t="s">
        <v>289</v>
      </c>
      <c r="B32" s="81" t="s">
        <v>290</v>
      </c>
      <c r="C32" s="44">
        <v>1091928</v>
      </c>
      <c r="D32" s="44">
        <v>1091928</v>
      </c>
      <c r="E32" s="44">
        <v>1091928</v>
      </c>
      <c r="F32" s="44">
        <v>0</v>
      </c>
      <c r="G32" s="44"/>
    </row>
    <row r="33" spans="1:7" ht="18" customHeight="1">
      <c r="A33" s="88" t="s">
        <v>291</v>
      </c>
      <c r="B33" s="88" t="s">
        <v>292</v>
      </c>
      <c r="C33" s="44">
        <v>1036248</v>
      </c>
      <c r="D33" s="44">
        <v>1036248</v>
      </c>
      <c r="E33" s="44">
        <v>1036248</v>
      </c>
      <c r="F33" s="44">
        <v>0</v>
      </c>
      <c r="G33" s="44"/>
    </row>
    <row r="34" spans="1:7" ht="18" customHeight="1">
      <c r="A34" s="88" t="s">
        <v>293</v>
      </c>
      <c r="B34" s="88" t="s">
        <v>294</v>
      </c>
      <c r="C34" s="44">
        <v>55680</v>
      </c>
      <c r="D34" s="44">
        <v>55680</v>
      </c>
      <c r="E34" s="44">
        <v>55680</v>
      </c>
      <c r="F34" s="44">
        <v>0</v>
      </c>
      <c r="G34" s="44"/>
    </row>
    <row r="35" spans="1:7" ht="18" customHeight="1">
      <c r="A35" s="156" t="s">
        <v>133</v>
      </c>
      <c r="B35" s="157" t="s">
        <v>133</v>
      </c>
      <c r="C35" s="44">
        <f>C8+C17+C20+C25+C31</f>
        <v>19880830</v>
      </c>
      <c r="D35" s="44">
        <f t="shared" ref="D35:G35" si="0">D8+D17+D20+D25+D31</f>
        <v>15880830</v>
      </c>
      <c r="E35" s="44">
        <f t="shared" si="0"/>
        <v>14575547</v>
      </c>
      <c r="F35" s="44">
        <f t="shared" si="0"/>
        <v>1305283</v>
      </c>
      <c r="G35" s="44">
        <f t="shared" si="0"/>
        <v>4000000</v>
      </c>
    </row>
  </sheetData>
  <mergeCells count="6">
    <mergeCell ref="A3:G3"/>
    <mergeCell ref="A5:B5"/>
    <mergeCell ref="D5:F5"/>
    <mergeCell ref="A35:B35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scale="6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 pane="bottomLeft" activeCell="A4" sqref="A4:B4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72" t="s">
        <v>134</v>
      </c>
    </row>
    <row r="3" spans="1:6" ht="41.25" customHeight="1">
      <c r="A3" s="162" t="str">
        <f>"2025"&amp;"年一般公共预算“三公”经费支出预算表"</f>
        <v>2025年一般公共预算“三公”经费支出预算表</v>
      </c>
      <c r="B3" s="163"/>
      <c r="C3" s="163"/>
      <c r="D3" s="163"/>
      <c r="E3" s="164"/>
      <c r="F3" s="163"/>
    </row>
    <row r="4" spans="1:6" ht="14.25" customHeight="1">
      <c r="A4" s="165" t="s">
        <v>565</v>
      </c>
      <c r="B4" s="166"/>
      <c r="D4" s="21"/>
      <c r="E4" s="20"/>
      <c r="F4" s="33" t="s">
        <v>1</v>
      </c>
    </row>
    <row r="5" spans="1:6" ht="27" customHeight="1">
      <c r="A5" s="167" t="s">
        <v>135</v>
      </c>
      <c r="B5" s="167" t="s">
        <v>136</v>
      </c>
      <c r="C5" s="127" t="s">
        <v>137</v>
      </c>
      <c r="D5" s="167"/>
      <c r="E5" s="168"/>
      <c r="F5" s="167" t="s">
        <v>138</v>
      </c>
    </row>
    <row r="6" spans="1:6" ht="28.5" customHeight="1">
      <c r="A6" s="169"/>
      <c r="B6" s="170"/>
      <c r="C6" s="23" t="s">
        <v>57</v>
      </c>
      <c r="D6" s="23" t="s">
        <v>139</v>
      </c>
      <c r="E6" s="23" t="s">
        <v>140</v>
      </c>
      <c r="F6" s="171"/>
    </row>
    <row r="7" spans="1:6" ht="17.25" customHeight="1">
      <c r="A7" s="28" t="s">
        <v>80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</row>
    <row r="8" spans="1:6" ht="17.25" customHeight="1">
      <c r="A8" s="44">
        <v>25420</v>
      </c>
      <c r="B8" s="44"/>
      <c r="C8" s="44">
        <v>25420</v>
      </c>
      <c r="D8" s="44"/>
      <c r="E8" s="44">
        <v>25420</v>
      </c>
      <c r="F8" s="44"/>
    </row>
  </sheetData>
  <mergeCells count="6">
    <mergeCell ref="A3:F3"/>
    <mergeCell ref="A4:B4"/>
    <mergeCell ref="C5:E5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96"/>
  <sheetViews>
    <sheetView showZeros="0" workbookViewId="0">
      <pane ySplit="1" topLeftCell="A68" activePane="bottomLeft" state="frozen"/>
      <selection pane="bottomLeft" activeCell="A4" sqref="A4:H4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6"/>
      <c r="C2" s="68"/>
      <c r="E2" s="69"/>
      <c r="F2" s="69"/>
      <c r="G2" s="69"/>
      <c r="H2" s="69"/>
      <c r="I2" s="46"/>
      <c r="J2" s="46"/>
      <c r="K2" s="46"/>
      <c r="L2" s="46"/>
      <c r="M2" s="46"/>
      <c r="N2" s="46"/>
      <c r="R2" s="46"/>
      <c r="V2" s="68"/>
      <c r="X2" s="3" t="s">
        <v>141</v>
      </c>
    </row>
    <row r="3" spans="1:24" ht="45.75" customHeight="1">
      <c r="A3" s="172" t="str">
        <f>"2025"&amp;"年部门基本支出预算表"</f>
        <v>2025年部门基本支出预算表</v>
      </c>
      <c r="B3" s="173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3"/>
      <c r="P3" s="173"/>
      <c r="Q3" s="173"/>
      <c r="R3" s="172"/>
      <c r="S3" s="172"/>
      <c r="T3" s="172"/>
      <c r="U3" s="172"/>
      <c r="V3" s="172"/>
      <c r="W3" s="172"/>
      <c r="X3" s="172"/>
    </row>
    <row r="4" spans="1:24" ht="18.75" customHeight="1">
      <c r="A4" s="174" t="s">
        <v>565</v>
      </c>
      <c r="B4" s="175"/>
      <c r="C4" s="176"/>
      <c r="D4" s="176"/>
      <c r="E4" s="176"/>
      <c r="F4" s="176"/>
      <c r="G4" s="176"/>
      <c r="H4" s="176"/>
      <c r="I4" s="47"/>
      <c r="J4" s="47"/>
      <c r="K4" s="47"/>
      <c r="L4" s="47"/>
      <c r="M4" s="47"/>
      <c r="N4" s="47"/>
      <c r="O4" s="4"/>
      <c r="P4" s="4"/>
      <c r="Q4" s="4"/>
      <c r="R4" s="47"/>
      <c r="V4" s="68"/>
      <c r="X4" s="3" t="s">
        <v>1</v>
      </c>
    </row>
    <row r="5" spans="1:24" ht="18" customHeight="1">
      <c r="A5" s="186" t="s">
        <v>142</v>
      </c>
      <c r="B5" s="186" t="s">
        <v>143</v>
      </c>
      <c r="C5" s="186" t="s">
        <v>144</v>
      </c>
      <c r="D5" s="186" t="s">
        <v>145</v>
      </c>
      <c r="E5" s="186" t="s">
        <v>146</v>
      </c>
      <c r="F5" s="186" t="s">
        <v>147</v>
      </c>
      <c r="G5" s="186" t="s">
        <v>148</v>
      </c>
      <c r="H5" s="186" t="s">
        <v>149</v>
      </c>
      <c r="I5" s="153" t="s">
        <v>150</v>
      </c>
      <c r="J5" s="177" t="s">
        <v>150</v>
      </c>
      <c r="K5" s="177"/>
      <c r="L5" s="177"/>
      <c r="M5" s="177"/>
      <c r="N5" s="177"/>
      <c r="O5" s="154"/>
      <c r="P5" s="154"/>
      <c r="Q5" s="154"/>
      <c r="R5" s="178" t="s">
        <v>61</v>
      </c>
      <c r="S5" s="177" t="s">
        <v>62</v>
      </c>
      <c r="T5" s="177"/>
      <c r="U5" s="177"/>
      <c r="V5" s="177"/>
      <c r="W5" s="177"/>
      <c r="X5" s="179"/>
    </row>
    <row r="6" spans="1:24" ht="18" customHeight="1">
      <c r="A6" s="192"/>
      <c r="B6" s="182"/>
      <c r="C6" s="193"/>
      <c r="D6" s="192"/>
      <c r="E6" s="192"/>
      <c r="F6" s="192"/>
      <c r="G6" s="192"/>
      <c r="H6" s="192"/>
      <c r="I6" s="158" t="s">
        <v>151</v>
      </c>
      <c r="J6" s="153" t="s">
        <v>58</v>
      </c>
      <c r="K6" s="177"/>
      <c r="L6" s="177"/>
      <c r="M6" s="177"/>
      <c r="N6" s="179"/>
      <c r="O6" s="180" t="s">
        <v>152</v>
      </c>
      <c r="P6" s="154"/>
      <c r="Q6" s="155"/>
      <c r="R6" s="186" t="s">
        <v>61</v>
      </c>
      <c r="S6" s="153" t="s">
        <v>62</v>
      </c>
      <c r="T6" s="178" t="s">
        <v>64</v>
      </c>
      <c r="U6" s="177" t="s">
        <v>62</v>
      </c>
      <c r="V6" s="178" t="s">
        <v>66</v>
      </c>
      <c r="W6" s="178" t="s">
        <v>67</v>
      </c>
      <c r="X6" s="181" t="s">
        <v>68</v>
      </c>
    </row>
    <row r="7" spans="1:24" ht="19.5" customHeight="1">
      <c r="A7" s="182"/>
      <c r="B7" s="182"/>
      <c r="C7" s="182"/>
      <c r="D7" s="182"/>
      <c r="E7" s="182"/>
      <c r="F7" s="182"/>
      <c r="G7" s="182"/>
      <c r="H7" s="182"/>
      <c r="I7" s="182"/>
      <c r="J7" s="184" t="s">
        <v>153</v>
      </c>
      <c r="K7" s="186" t="s">
        <v>154</v>
      </c>
      <c r="L7" s="186" t="s">
        <v>155</v>
      </c>
      <c r="M7" s="186" t="s">
        <v>156</v>
      </c>
      <c r="N7" s="186" t="s">
        <v>157</v>
      </c>
      <c r="O7" s="186" t="s">
        <v>58</v>
      </c>
      <c r="P7" s="186" t="s">
        <v>59</v>
      </c>
      <c r="Q7" s="186" t="s">
        <v>60</v>
      </c>
      <c r="R7" s="182"/>
      <c r="S7" s="186" t="s">
        <v>57</v>
      </c>
      <c r="T7" s="186" t="s">
        <v>64</v>
      </c>
      <c r="U7" s="186" t="s">
        <v>158</v>
      </c>
      <c r="V7" s="186" t="s">
        <v>66</v>
      </c>
      <c r="W7" s="186" t="s">
        <v>67</v>
      </c>
      <c r="X7" s="186" t="s">
        <v>68</v>
      </c>
    </row>
    <row r="8" spans="1:24" ht="37.5" customHeight="1">
      <c r="A8" s="183"/>
      <c r="B8" s="159"/>
      <c r="C8" s="183"/>
      <c r="D8" s="183"/>
      <c r="E8" s="183"/>
      <c r="F8" s="183"/>
      <c r="G8" s="183"/>
      <c r="H8" s="183"/>
      <c r="I8" s="183"/>
      <c r="J8" s="185" t="s">
        <v>57</v>
      </c>
      <c r="K8" s="187" t="s">
        <v>159</v>
      </c>
      <c r="L8" s="187" t="s">
        <v>155</v>
      </c>
      <c r="M8" s="187" t="s">
        <v>156</v>
      </c>
      <c r="N8" s="187" t="s">
        <v>157</v>
      </c>
      <c r="O8" s="187" t="s">
        <v>155</v>
      </c>
      <c r="P8" s="187" t="s">
        <v>156</v>
      </c>
      <c r="Q8" s="187" t="s">
        <v>157</v>
      </c>
      <c r="R8" s="187" t="s">
        <v>61</v>
      </c>
      <c r="S8" s="187" t="s">
        <v>57</v>
      </c>
      <c r="T8" s="187" t="s">
        <v>64</v>
      </c>
      <c r="U8" s="187" t="s">
        <v>158</v>
      </c>
      <c r="V8" s="187" t="s">
        <v>66</v>
      </c>
      <c r="W8" s="187" t="s">
        <v>67</v>
      </c>
      <c r="X8" s="187" t="s">
        <v>68</v>
      </c>
    </row>
    <row r="9" spans="1:24" ht="14.2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</row>
    <row r="10" spans="1:24" ht="20.25" customHeight="1">
      <c r="A10" s="70" t="s">
        <v>237</v>
      </c>
      <c r="B10" s="70" t="s">
        <v>237</v>
      </c>
      <c r="C10" s="70" t="s">
        <v>538</v>
      </c>
      <c r="D10" s="89" t="s">
        <v>309</v>
      </c>
      <c r="E10" s="89" t="s">
        <v>245</v>
      </c>
      <c r="F10" s="89" t="s">
        <v>246</v>
      </c>
      <c r="G10" s="89" t="s">
        <v>310</v>
      </c>
      <c r="H10" s="89" t="s">
        <v>309</v>
      </c>
      <c r="I10" s="90">
        <v>25420</v>
      </c>
      <c r="J10" s="44"/>
      <c r="K10" s="44"/>
      <c r="L10" s="44"/>
      <c r="M10" s="90">
        <v>25420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ht="17.25" customHeight="1">
      <c r="A11" s="70" t="s">
        <v>237</v>
      </c>
      <c r="B11" s="70" t="s">
        <v>237</v>
      </c>
      <c r="C11" s="71" t="s">
        <v>539</v>
      </c>
      <c r="D11" s="89" t="s">
        <v>311</v>
      </c>
      <c r="E11" s="89" t="s">
        <v>245</v>
      </c>
      <c r="F11" s="89" t="s">
        <v>246</v>
      </c>
      <c r="G11" s="89" t="s">
        <v>312</v>
      </c>
      <c r="H11" s="89" t="s">
        <v>313</v>
      </c>
      <c r="I11" s="90">
        <v>80000</v>
      </c>
      <c r="J11" s="44"/>
      <c r="K11" s="44"/>
      <c r="L11" s="44"/>
      <c r="M11" s="90">
        <v>80000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17.25" customHeight="1">
      <c r="A12" s="70" t="s">
        <v>237</v>
      </c>
      <c r="B12" s="70" t="s">
        <v>237</v>
      </c>
      <c r="C12" s="71" t="s">
        <v>539</v>
      </c>
      <c r="D12" s="89" t="s">
        <v>311</v>
      </c>
      <c r="E12" s="89" t="s">
        <v>245</v>
      </c>
      <c r="F12" s="89" t="s">
        <v>246</v>
      </c>
      <c r="G12" s="89" t="s">
        <v>312</v>
      </c>
      <c r="H12" s="89" t="s">
        <v>313</v>
      </c>
      <c r="I12" s="90">
        <v>102564</v>
      </c>
      <c r="J12" s="44"/>
      <c r="K12" s="44"/>
      <c r="L12" s="44"/>
      <c r="M12" s="90">
        <v>102564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17.25" customHeight="1">
      <c r="A13" s="70" t="s">
        <v>237</v>
      </c>
      <c r="B13" s="70" t="s">
        <v>237</v>
      </c>
      <c r="C13" s="71" t="s">
        <v>539</v>
      </c>
      <c r="D13" s="89" t="s">
        <v>311</v>
      </c>
      <c r="E13" s="89" t="s">
        <v>269</v>
      </c>
      <c r="F13" s="89" t="s">
        <v>270</v>
      </c>
      <c r="G13" s="89" t="s">
        <v>312</v>
      </c>
      <c r="H13" s="89" t="s">
        <v>313</v>
      </c>
      <c r="I13" s="90">
        <v>20400</v>
      </c>
      <c r="J13" s="44"/>
      <c r="K13" s="44"/>
      <c r="L13" s="44"/>
      <c r="M13" s="90">
        <v>20400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ht="17.25" customHeight="1">
      <c r="A14" s="70" t="s">
        <v>237</v>
      </c>
      <c r="B14" s="70" t="s">
        <v>237</v>
      </c>
      <c r="C14" s="71" t="s">
        <v>539</v>
      </c>
      <c r="D14" s="89" t="s">
        <v>311</v>
      </c>
      <c r="E14" s="89" t="s">
        <v>245</v>
      </c>
      <c r="F14" s="89" t="s">
        <v>246</v>
      </c>
      <c r="G14" s="89" t="s">
        <v>314</v>
      </c>
      <c r="H14" s="89" t="s">
        <v>315</v>
      </c>
      <c r="I14" s="90">
        <v>13212</v>
      </c>
      <c r="J14" s="44"/>
      <c r="K14" s="44"/>
      <c r="L14" s="44"/>
      <c r="M14" s="90">
        <v>13212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ht="17.25" customHeight="1">
      <c r="A15" s="70" t="s">
        <v>237</v>
      </c>
      <c r="B15" s="70" t="s">
        <v>237</v>
      </c>
      <c r="C15" s="71" t="s">
        <v>539</v>
      </c>
      <c r="D15" s="89" t="s">
        <v>311</v>
      </c>
      <c r="E15" s="89" t="s">
        <v>245</v>
      </c>
      <c r="F15" s="89" t="s">
        <v>246</v>
      </c>
      <c r="G15" s="89" t="s">
        <v>316</v>
      </c>
      <c r="H15" s="89" t="s">
        <v>317</v>
      </c>
      <c r="I15" s="90">
        <v>20412</v>
      </c>
      <c r="J15" s="44"/>
      <c r="K15" s="44"/>
      <c r="L15" s="44"/>
      <c r="M15" s="90">
        <v>20412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17.25" customHeight="1">
      <c r="A16" s="70" t="s">
        <v>237</v>
      </c>
      <c r="B16" s="70" t="s">
        <v>237</v>
      </c>
      <c r="C16" s="71" t="s">
        <v>539</v>
      </c>
      <c r="D16" s="89" t="s">
        <v>311</v>
      </c>
      <c r="E16" s="89" t="s">
        <v>245</v>
      </c>
      <c r="F16" s="89" t="s">
        <v>246</v>
      </c>
      <c r="G16" s="89" t="s">
        <v>318</v>
      </c>
      <c r="H16" s="89" t="s">
        <v>319</v>
      </c>
      <c r="I16" s="90">
        <v>18000</v>
      </c>
      <c r="J16" s="44"/>
      <c r="K16" s="44"/>
      <c r="L16" s="44"/>
      <c r="M16" s="90">
        <v>18000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17.25" customHeight="1">
      <c r="A17" s="70" t="s">
        <v>237</v>
      </c>
      <c r="B17" s="70" t="s">
        <v>237</v>
      </c>
      <c r="C17" s="71" t="s">
        <v>539</v>
      </c>
      <c r="D17" s="89" t="s">
        <v>311</v>
      </c>
      <c r="E17" s="89" t="s">
        <v>245</v>
      </c>
      <c r="F17" s="89" t="s">
        <v>246</v>
      </c>
      <c r="G17" s="89" t="s">
        <v>320</v>
      </c>
      <c r="H17" s="89" t="s">
        <v>321</v>
      </c>
      <c r="I17" s="90">
        <v>21600</v>
      </c>
      <c r="J17" s="44"/>
      <c r="K17" s="44"/>
      <c r="L17" s="44"/>
      <c r="M17" s="90">
        <v>21600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17.25" customHeight="1">
      <c r="A18" s="70" t="s">
        <v>237</v>
      </c>
      <c r="B18" s="70" t="s">
        <v>237</v>
      </c>
      <c r="C18" s="71" t="s">
        <v>539</v>
      </c>
      <c r="D18" s="89" t="s">
        <v>311</v>
      </c>
      <c r="E18" s="89" t="s">
        <v>245</v>
      </c>
      <c r="F18" s="89" t="s">
        <v>246</v>
      </c>
      <c r="G18" s="89" t="s">
        <v>322</v>
      </c>
      <c r="H18" s="89" t="s">
        <v>323</v>
      </c>
      <c r="I18" s="90">
        <v>28800</v>
      </c>
      <c r="J18" s="44"/>
      <c r="K18" s="44"/>
      <c r="L18" s="44"/>
      <c r="M18" s="90">
        <v>28800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17.25" customHeight="1">
      <c r="A19" s="70" t="s">
        <v>237</v>
      </c>
      <c r="B19" s="70" t="s">
        <v>237</v>
      </c>
      <c r="C19" s="71" t="s">
        <v>539</v>
      </c>
      <c r="D19" s="89" t="s">
        <v>311</v>
      </c>
      <c r="E19" s="89" t="s">
        <v>245</v>
      </c>
      <c r="F19" s="89" t="s">
        <v>246</v>
      </c>
      <c r="G19" s="89" t="s">
        <v>324</v>
      </c>
      <c r="H19" s="89" t="s">
        <v>325</v>
      </c>
      <c r="I19" s="90">
        <v>108000</v>
      </c>
      <c r="J19" s="44"/>
      <c r="K19" s="44"/>
      <c r="L19" s="44"/>
      <c r="M19" s="90">
        <v>108000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7.25" customHeight="1">
      <c r="A20" s="70" t="s">
        <v>237</v>
      </c>
      <c r="B20" s="70" t="s">
        <v>237</v>
      </c>
      <c r="C20" s="71" t="s">
        <v>539</v>
      </c>
      <c r="D20" s="89" t="s">
        <v>311</v>
      </c>
      <c r="E20" s="89" t="s">
        <v>245</v>
      </c>
      <c r="F20" s="89" t="s">
        <v>246</v>
      </c>
      <c r="G20" s="89" t="s">
        <v>326</v>
      </c>
      <c r="H20" s="89" t="s">
        <v>327</v>
      </c>
      <c r="I20" s="90">
        <v>32460</v>
      </c>
      <c r="J20" s="44"/>
      <c r="K20" s="44"/>
      <c r="L20" s="44"/>
      <c r="M20" s="90">
        <v>32460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ht="17.25" customHeight="1">
      <c r="A21" s="70" t="s">
        <v>237</v>
      </c>
      <c r="B21" s="70" t="s">
        <v>237</v>
      </c>
      <c r="C21" s="71" t="s">
        <v>539</v>
      </c>
      <c r="D21" s="89" t="s">
        <v>311</v>
      </c>
      <c r="E21" s="89" t="s">
        <v>263</v>
      </c>
      <c r="F21" s="89" t="s">
        <v>264</v>
      </c>
      <c r="G21" s="89" t="s">
        <v>328</v>
      </c>
      <c r="H21" s="89" t="s">
        <v>329</v>
      </c>
      <c r="I21" s="90">
        <v>10800</v>
      </c>
      <c r="J21" s="44"/>
      <c r="K21" s="44"/>
      <c r="L21" s="44"/>
      <c r="M21" s="90">
        <v>10800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ht="17.25" customHeight="1">
      <c r="A22" s="70" t="s">
        <v>237</v>
      </c>
      <c r="B22" s="70" t="s">
        <v>237</v>
      </c>
      <c r="C22" s="71" t="s">
        <v>539</v>
      </c>
      <c r="D22" s="89" t="s">
        <v>311</v>
      </c>
      <c r="E22" s="89" t="s">
        <v>245</v>
      </c>
      <c r="F22" s="89" t="s">
        <v>246</v>
      </c>
      <c r="G22" s="89" t="s">
        <v>330</v>
      </c>
      <c r="H22" s="89" t="s">
        <v>331</v>
      </c>
      <c r="I22" s="90">
        <v>36000</v>
      </c>
      <c r="J22" s="44"/>
      <c r="K22" s="44"/>
      <c r="L22" s="44"/>
      <c r="M22" s="90">
        <v>36000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17.25" customHeight="1">
      <c r="A23" s="70" t="s">
        <v>237</v>
      </c>
      <c r="B23" s="70" t="s">
        <v>237</v>
      </c>
      <c r="C23" s="71" t="s">
        <v>539</v>
      </c>
      <c r="D23" s="89" t="s">
        <v>311</v>
      </c>
      <c r="E23" s="89" t="s">
        <v>255</v>
      </c>
      <c r="F23" s="89" t="s">
        <v>256</v>
      </c>
      <c r="G23" s="89" t="s">
        <v>312</v>
      </c>
      <c r="H23" s="89" t="s">
        <v>313</v>
      </c>
      <c r="I23" s="90">
        <v>54131</v>
      </c>
      <c r="J23" s="44"/>
      <c r="K23" s="44"/>
      <c r="L23" s="44"/>
      <c r="M23" s="90">
        <v>54131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ht="17.25" customHeight="1">
      <c r="A24" s="70" t="s">
        <v>237</v>
      </c>
      <c r="B24" s="70" t="s">
        <v>237</v>
      </c>
      <c r="C24" s="71" t="s">
        <v>539</v>
      </c>
      <c r="D24" s="89" t="s">
        <v>311</v>
      </c>
      <c r="E24" s="89" t="s">
        <v>255</v>
      </c>
      <c r="F24" s="89" t="s">
        <v>256</v>
      </c>
      <c r="G24" s="89" t="s">
        <v>314</v>
      </c>
      <c r="H24" s="89" t="s">
        <v>315</v>
      </c>
      <c r="I24" s="90">
        <v>6973</v>
      </c>
      <c r="J24" s="44"/>
      <c r="K24" s="44"/>
      <c r="L24" s="44"/>
      <c r="M24" s="90">
        <v>6973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ht="17.25" customHeight="1">
      <c r="A25" s="70" t="s">
        <v>237</v>
      </c>
      <c r="B25" s="70" t="s">
        <v>237</v>
      </c>
      <c r="C25" s="71" t="s">
        <v>539</v>
      </c>
      <c r="D25" s="89" t="s">
        <v>311</v>
      </c>
      <c r="E25" s="89" t="s">
        <v>255</v>
      </c>
      <c r="F25" s="89" t="s">
        <v>256</v>
      </c>
      <c r="G25" s="89" t="s">
        <v>316</v>
      </c>
      <c r="H25" s="89" t="s">
        <v>317</v>
      </c>
      <c r="I25" s="90">
        <v>10773</v>
      </c>
      <c r="J25" s="44"/>
      <c r="K25" s="44"/>
      <c r="L25" s="44"/>
      <c r="M25" s="90">
        <v>10773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ht="17.25" customHeight="1">
      <c r="A26" s="70" t="s">
        <v>237</v>
      </c>
      <c r="B26" s="70" t="s">
        <v>237</v>
      </c>
      <c r="C26" s="71" t="s">
        <v>539</v>
      </c>
      <c r="D26" s="89" t="s">
        <v>311</v>
      </c>
      <c r="E26" s="89" t="s">
        <v>255</v>
      </c>
      <c r="F26" s="89" t="s">
        <v>256</v>
      </c>
      <c r="G26" s="89" t="s">
        <v>318</v>
      </c>
      <c r="H26" s="89" t="s">
        <v>319</v>
      </c>
      <c r="I26" s="90">
        <v>9500</v>
      </c>
      <c r="J26" s="44"/>
      <c r="K26" s="44"/>
      <c r="L26" s="44"/>
      <c r="M26" s="90">
        <v>9500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ht="17.25" customHeight="1">
      <c r="A27" s="70" t="s">
        <v>237</v>
      </c>
      <c r="B27" s="70" t="s">
        <v>237</v>
      </c>
      <c r="C27" s="71" t="s">
        <v>539</v>
      </c>
      <c r="D27" s="89" t="s">
        <v>311</v>
      </c>
      <c r="E27" s="89" t="s">
        <v>255</v>
      </c>
      <c r="F27" s="89" t="s">
        <v>256</v>
      </c>
      <c r="G27" s="89" t="s">
        <v>320</v>
      </c>
      <c r="H27" s="89" t="s">
        <v>321</v>
      </c>
      <c r="I27" s="90">
        <v>11400</v>
      </c>
      <c r="J27" s="44"/>
      <c r="K27" s="44"/>
      <c r="L27" s="44"/>
      <c r="M27" s="90">
        <v>11400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ht="17.25" customHeight="1">
      <c r="A28" s="70" t="s">
        <v>237</v>
      </c>
      <c r="B28" s="70" t="s">
        <v>237</v>
      </c>
      <c r="C28" s="71" t="s">
        <v>539</v>
      </c>
      <c r="D28" s="89" t="s">
        <v>311</v>
      </c>
      <c r="E28" s="89" t="s">
        <v>255</v>
      </c>
      <c r="F28" s="89" t="s">
        <v>256</v>
      </c>
      <c r="G28" s="89" t="s">
        <v>322</v>
      </c>
      <c r="H28" s="89" t="s">
        <v>323</v>
      </c>
      <c r="I28" s="90">
        <v>11400</v>
      </c>
      <c r="J28" s="44"/>
      <c r="K28" s="44"/>
      <c r="L28" s="44"/>
      <c r="M28" s="90">
        <v>11400</v>
      </c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ht="17.25" customHeight="1">
      <c r="A29" s="70" t="s">
        <v>237</v>
      </c>
      <c r="B29" s="70" t="s">
        <v>237</v>
      </c>
      <c r="C29" s="71" t="s">
        <v>539</v>
      </c>
      <c r="D29" s="89" t="s">
        <v>311</v>
      </c>
      <c r="E29" s="89" t="s">
        <v>255</v>
      </c>
      <c r="F29" s="89" t="s">
        <v>256</v>
      </c>
      <c r="G29" s="89" t="s">
        <v>330</v>
      </c>
      <c r="H29" s="89" t="s">
        <v>331</v>
      </c>
      <c r="I29" s="90">
        <v>19000</v>
      </c>
      <c r="J29" s="44"/>
      <c r="K29" s="44"/>
      <c r="L29" s="44"/>
      <c r="M29" s="90">
        <v>19000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ht="17.25" customHeight="1">
      <c r="A30" s="70" t="s">
        <v>237</v>
      </c>
      <c r="B30" s="70" t="s">
        <v>237</v>
      </c>
      <c r="C30" s="71" t="s">
        <v>539</v>
      </c>
      <c r="D30" s="89" t="s">
        <v>311</v>
      </c>
      <c r="E30" s="89" t="s">
        <v>263</v>
      </c>
      <c r="F30" s="89" t="s">
        <v>264</v>
      </c>
      <c r="G30" s="89" t="s">
        <v>328</v>
      </c>
      <c r="H30" s="89" t="s">
        <v>329</v>
      </c>
      <c r="I30" s="90">
        <v>5700</v>
      </c>
      <c r="J30" s="44"/>
      <c r="K30" s="44"/>
      <c r="L30" s="44"/>
      <c r="M30" s="90">
        <v>5700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ht="17.25" customHeight="1">
      <c r="A31" s="70" t="s">
        <v>237</v>
      </c>
      <c r="B31" s="70" t="s">
        <v>237</v>
      </c>
      <c r="C31" s="71" t="s">
        <v>539</v>
      </c>
      <c r="D31" s="89" t="s">
        <v>311</v>
      </c>
      <c r="E31" s="89" t="s">
        <v>255</v>
      </c>
      <c r="F31" s="89" t="s">
        <v>256</v>
      </c>
      <c r="G31" s="89" t="s">
        <v>324</v>
      </c>
      <c r="H31" s="89" t="s">
        <v>325</v>
      </c>
      <c r="I31" s="90">
        <v>57000</v>
      </c>
      <c r="J31" s="44"/>
      <c r="K31" s="44"/>
      <c r="L31" s="44"/>
      <c r="M31" s="90">
        <v>57000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ht="17.25" customHeight="1">
      <c r="A32" s="70" t="s">
        <v>237</v>
      </c>
      <c r="B32" s="70" t="s">
        <v>237</v>
      </c>
      <c r="C32" s="71" t="s">
        <v>540</v>
      </c>
      <c r="D32" s="89" t="s">
        <v>332</v>
      </c>
      <c r="E32" s="89" t="s">
        <v>255</v>
      </c>
      <c r="F32" s="89" t="s">
        <v>256</v>
      </c>
      <c r="G32" s="89" t="s">
        <v>333</v>
      </c>
      <c r="H32" s="89" t="s">
        <v>334</v>
      </c>
      <c r="I32" s="90">
        <v>722000</v>
      </c>
      <c r="J32" s="44"/>
      <c r="K32" s="44"/>
      <c r="L32" s="44"/>
      <c r="M32" s="90">
        <v>722000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ht="17.25" customHeight="1">
      <c r="A33" s="70" t="s">
        <v>237</v>
      </c>
      <c r="B33" s="70" t="s">
        <v>237</v>
      </c>
      <c r="C33" s="71" t="s">
        <v>541</v>
      </c>
      <c r="D33" s="89" t="s">
        <v>292</v>
      </c>
      <c r="E33" s="89" t="s">
        <v>291</v>
      </c>
      <c r="F33" s="89" t="s">
        <v>292</v>
      </c>
      <c r="G33" s="89" t="s">
        <v>335</v>
      </c>
      <c r="H33" s="89" t="s">
        <v>292</v>
      </c>
      <c r="I33" s="90">
        <v>609084</v>
      </c>
      <c r="J33" s="44"/>
      <c r="K33" s="44"/>
      <c r="L33" s="44"/>
      <c r="M33" s="90">
        <v>609084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 ht="17.25" customHeight="1">
      <c r="A34" s="70" t="s">
        <v>237</v>
      </c>
      <c r="B34" s="70" t="s">
        <v>237</v>
      </c>
      <c r="C34" s="71" t="s">
        <v>541</v>
      </c>
      <c r="D34" s="89" t="s">
        <v>292</v>
      </c>
      <c r="E34" s="89" t="s">
        <v>291</v>
      </c>
      <c r="F34" s="89" t="s">
        <v>292</v>
      </c>
      <c r="G34" s="89" t="s">
        <v>335</v>
      </c>
      <c r="H34" s="89" t="s">
        <v>292</v>
      </c>
      <c r="I34" s="90">
        <v>292788</v>
      </c>
      <c r="J34" s="44"/>
      <c r="K34" s="44"/>
      <c r="L34" s="44"/>
      <c r="M34" s="90">
        <v>292788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ht="17.25" customHeight="1">
      <c r="A35" s="70" t="s">
        <v>237</v>
      </c>
      <c r="B35" s="70" t="s">
        <v>237</v>
      </c>
      <c r="C35" s="71" t="s">
        <v>542</v>
      </c>
      <c r="D35" s="89" t="s">
        <v>336</v>
      </c>
      <c r="E35" s="89" t="s">
        <v>245</v>
      </c>
      <c r="F35" s="89" t="s">
        <v>246</v>
      </c>
      <c r="G35" s="89" t="s">
        <v>333</v>
      </c>
      <c r="H35" s="89" t="s">
        <v>334</v>
      </c>
      <c r="I35" s="90">
        <v>791400</v>
      </c>
      <c r="J35" s="44"/>
      <c r="K35" s="44"/>
      <c r="L35" s="44"/>
      <c r="M35" s="90">
        <v>791400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ht="17.25" customHeight="1">
      <c r="A36" s="70" t="s">
        <v>237</v>
      </c>
      <c r="B36" s="70" t="s">
        <v>237</v>
      </c>
      <c r="C36" s="71" t="s">
        <v>542</v>
      </c>
      <c r="D36" s="89" t="s">
        <v>336</v>
      </c>
      <c r="E36" s="89" t="s">
        <v>245</v>
      </c>
      <c r="F36" s="89" t="s">
        <v>246</v>
      </c>
      <c r="G36" s="89" t="s">
        <v>333</v>
      </c>
      <c r="H36" s="89" t="s">
        <v>334</v>
      </c>
      <c r="I36" s="90">
        <v>792000</v>
      </c>
      <c r="J36" s="44"/>
      <c r="K36" s="44"/>
      <c r="L36" s="44"/>
      <c r="M36" s="90">
        <v>792000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ht="17.25" customHeight="1">
      <c r="A37" s="70" t="s">
        <v>237</v>
      </c>
      <c r="B37" s="70" t="s">
        <v>237</v>
      </c>
      <c r="C37" s="71" t="s">
        <v>543</v>
      </c>
      <c r="D37" s="89" t="s">
        <v>337</v>
      </c>
      <c r="E37" s="89" t="s">
        <v>245</v>
      </c>
      <c r="F37" s="89" t="s">
        <v>246</v>
      </c>
      <c r="G37" s="89" t="s">
        <v>338</v>
      </c>
      <c r="H37" s="89" t="s">
        <v>337</v>
      </c>
      <c r="I37" s="90">
        <v>87806.88</v>
      </c>
      <c r="J37" s="44"/>
      <c r="K37" s="44"/>
      <c r="L37" s="44"/>
      <c r="M37" s="90">
        <v>87806.88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ht="17.25" customHeight="1">
      <c r="A38" s="70" t="s">
        <v>237</v>
      </c>
      <c r="B38" s="70" t="s">
        <v>237</v>
      </c>
      <c r="C38" s="71" t="s">
        <v>543</v>
      </c>
      <c r="D38" s="89" t="s">
        <v>337</v>
      </c>
      <c r="E38" s="89" t="s">
        <v>245</v>
      </c>
      <c r="F38" s="89" t="s">
        <v>246</v>
      </c>
      <c r="G38" s="89" t="s">
        <v>338</v>
      </c>
      <c r="H38" s="89" t="s">
        <v>337</v>
      </c>
      <c r="I38" s="90">
        <v>10632</v>
      </c>
      <c r="J38" s="44"/>
      <c r="K38" s="44"/>
      <c r="L38" s="44"/>
      <c r="M38" s="90">
        <v>10632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ht="17.25" customHeight="1">
      <c r="A39" s="70" t="s">
        <v>237</v>
      </c>
      <c r="B39" s="70" t="s">
        <v>237</v>
      </c>
      <c r="C39" s="71" t="s">
        <v>543</v>
      </c>
      <c r="D39" s="89" t="s">
        <v>337</v>
      </c>
      <c r="E39" s="89" t="s">
        <v>255</v>
      </c>
      <c r="F39" s="89" t="s">
        <v>256</v>
      </c>
      <c r="G39" s="89" t="s">
        <v>338</v>
      </c>
      <c r="H39" s="89" t="s">
        <v>337</v>
      </c>
      <c r="I39" s="90">
        <v>36406.080000000002</v>
      </c>
      <c r="J39" s="44"/>
      <c r="K39" s="44"/>
      <c r="L39" s="44"/>
      <c r="M39" s="90">
        <v>36406.080000000002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 ht="17.25" customHeight="1">
      <c r="A40" s="70" t="s">
        <v>237</v>
      </c>
      <c r="B40" s="70" t="s">
        <v>237</v>
      </c>
      <c r="C40" s="71" t="s">
        <v>544</v>
      </c>
      <c r="D40" s="89" t="s">
        <v>339</v>
      </c>
      <c r="E40" s="89" t="s">
        <v>271</v>
      </c>
      <c r="F40" s="89" t="s">
        <v>272</v>
      </c>
      <c r="G40" s="89" t="s">
        <v>340</v>
      </c>
      <c r="H40" s="89" t="s">
        <v>341</v>
      </c>
      <c r="I40" s="90">
        <v>781200</v>
      </c>
      <c r="J40" s="44"/>
      <c r="K40" s="44"/>
      <c r="L40" s="44"/>
      <c r="M40" s="90">
        <v>781200</v>
      </c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ht="17.25" customHeight="1">
      <c r="A41" s="70" t="s">
        <v>237</v>
      </c>
      <c r="B41" s="70" t="s">
        <v>237</v>
      </c>
      <c r="C41" s="71" t="s">
        <v>544</v>
      </c>
      <c r="D41" s="89" t="s">
        <v>339</v>
      </c>
      <c r="E41" s="89" t="s">
        <v>273</v>
      </c>
      <c r="F41" s="89" t="s">
        <v>274</v>
      </c>
      <c r="G41" s="89" t="s">
        <v>342</v>
      </c>
      <c r="H41" s="89" t="s">
        <v>343</v>
      </c>
      <c r="I41" s="90">
        <v>100000</v>
      </c>
      <c r="J41" s="44"/>
      <c r="K41" s="44"/>
      <c r="L41" s="44"/>
      <c r="M41" s="90">
        <v>100000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7.25" customHeight="1">
      <c r="A42" s="70" t="s">
        <v>237</v>
      </c>
      <c r="B42" s="70" t="s">
        <v>237</v>
      </c>
      <c r="C42" s="71" t="s">
        <v>544</v>
      </c>
      <c r="D42" s="89" t="s">
        <v>339</v>
      </c>
      <c r="E42" s="89" t="s">
        <v>279</v>
      </c>
      <c r="F42" s="89" t="s">
        <v>280</v>
      </c>
      <c r="G42" s="89" t="s">
        <v>344</v>
      </c>
      <c r="H42" s="89" t="s">
        <v>345</v>
      </c>
      <c r="I42" s="90">
        <v>385920</v>
      </c>
      <c r="J42" s="44"/>
      <c r="K42" s="44"/>
      <c r="L42" s="44"/>
      <c r="M42" s="90">
        <v>385920</v>
      </c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17.25" customHeight="1">
      <c r="A43" s="70" t="s">
        <v>237</v>
      </c>
      <c r="B43" s="70" t="s">
        <v>237</v>
      </c>
      <c r="C43" s="71" t="s">
        <v>544</v>
      </c>
      <c r="D43" s="89" t="s">
        <v>339</v>
      </c>
      <c r="E43" s="89" t="s">
        <v>283</v>
      </c>
      <c r="F43" s="89" t="s">
        <v>284</v>
      </c>
      <c r="G43" s="89" t="s">
        <v>346</v>
      </c>
      <c r="H43" s="89" t="s">
        <v>347</v>
      </c>
      <c r="I43" s="90">
        <v>469000</v>
      </c>
      <c r="J43" s="44"/>
      <c r="K43" s="44"/>
      <c r="L43" s="44"/>
      <c r="M43" s="90">
        <v>469000</v>
      </c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 ht="17.25" customHeight="1">
      <c r="A44" s="70" t="s">
        <v>237</v>
      </c>
      <c r="B44" s="70" t="s">
        <v>237</v>
      </c>
      <c r="C44" s="71" t="s">
        <v>544</v>
      </c>
      <c r="D44" s="89" t="s">
        <v>339</v>
      </c>
      <c r="E44" s="89" t="s">
        <v>245</v>
      </c>
      <c r="F44" s="89" t="s">
        <v>246</v>
      </c>
      <c r="G44" s="89" t="s">
        <v>348</v>
      </c>
      <c r="H44" s="89" t="s">
        <v>349</v>
      </c>
      <c r="I44" s="90">
        <v>3600</v>
      </c>
      <c r="J44" s="44"/>
      <c r="K44" s="44"/>
      <c r="L44" s="44"/>
      <c r="M44" s="90">
        <v>3600</v>
      </c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ht="17.25" customHeight="1">
      <c r="A45" s="70" t="s">
        <v>237</v>
      </c>
      <c r="B45" s="70" t="s">
        <v>237</v>
      </c>
      <c r="C45" s="71" t="s">
        <v>544</v>
      </c>
      <c r="D45" s="89" t="s">
        <v>339</v>
      </c>
      <c r="E45" s="89" t="s">
        <v>285</v>
      </c>
      <c r="F45" s="89" t="s">
        <v>286</v>
      </c>
      <c r="G45" s="89" t="s">
        <v>348</v>
      </c>
      <c r="H45" s="89" t="s">
        <v>349</v>
      </c>
      <c r="I45" s="90">
        <v>36190</v>
      </c>
      <c r="J45" s="44"/>
      <c r="K45" s="44"/>
      <c r="L45" s="44"/>
      <c r="M45" s="90">
        <v>36190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 ht="17.25" customHeight="1">
      <c r="A46" s="70" t="s">
        <v>237</v>
      </c>
      <c r="B46" s="70" t="s">
        <v>237</v>
      </c>
      <c r="C46" s="71" t="s">
        <v>544</v>
      </c>
      <c r="D46" s="89" t="s">
        <v>339</v>
      </c>
      <c r="E46" s="89" t="s">
        <v>285</v>
      </c>
      <c r="F46" s="89" t="s">
        <v>286</v>
      </c>
      <c r="G46" s="89" t="s">
        <v>348</v>
      </c>
      <c r="H46" s="89" t="s">
        <v>349</v>
      </c>
      <c r="I46" s="90">
        <v>8784</v>
      </c>
      <c r="J46" s="44"/>
      <c r="K46" s="44"/>
      <c r="L46" s="44"/>
      <c r="M46" s="90">
        <v>8784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 ht="17.25" customHeight="1">
      <c r="A47" s="70" t="s">
        <v>237</v>
      </c>
      <c r="B47" s="70" t="s">
        <v>237</v>
      </c>
      <c r="C47" s="71" t="s">
        <v>544</v>
      </c>
      <c r="D47" s="89" t="s">
        <v>339</v>
      </c>
      <c r="E47" s="89" t="s">
        <v>271</v>
      </c>
      <c r="F47" s="89" t="s">
        <v>272</v>
      </c>
      <c r="G47" s="89" t="s">
        <v>340</v>
      </c>
      <c r="H47" s="89" t="s">
        <v>341</v>
      </c>
      <c r="I47" s="90">
        <v>382280</v>
      </c>
      <c r="J47" s="44"/>
      <c r="K47" s="44"/>
      <c r="L47" s="44"/>
      <c r="M47" s="90">
        <v>382280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 ht="17.25" customHeight="1">
      <c r="A48" s="70" t="s">
        <v>237</v>
      </c>
      <c r="B48" s="70" t="s">
        <v>237</v>
      </c>
      <c r="C48" s="71" t="s">
        <v>544</v>
      </c>
      <c r="D48" s="89" t="s">
        <v>339</v>
      </c>
      <c r="E48" s="89" t="s">
        <v>281</v>
      </c>
      <c r="F48" s="89" t="s">
        <v>282</v>
      </c>
      <c r="G48" s="89" t="s">
        <v>344</v>
      </c>
      <c r="H48" s="89" t="s">
        <v>345</v>
      </c>
      <c r="I48" s="90">
        <v>188670</v>
      </c>
      <c r="J48" s="44"/>
      <c r="K48" s="44"/>
      <c r="L48" s="44"/>
      <c r="M48" s="90">
        <v>188670</v>
      </c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24" ht="17.25" customHeight="1">
      <c r="A49" s="70" t="s">
        <v>237</v>
      </c>
      <c r="B49" s="70" t="s">
        <v>237</v>
      </c>
      <c r="C49" s="71" t="s">
        <v>544</v>
      </c>
      <c r="D49" s="89" t="s">
        <v>339</v>
      </c>
      <c r="E49" s="89" t="s">
        <v>283</v>
      </c>
      <c r="F49" s="89" t="s">
        <v>284</v>
      </c>
      <c r="G49" s="89" t="s">
        <v>346</v>
      </c>
      <c r="H49" s="89" t="s">
        <v>347</v>
      </c>
      <c r="I49" s="90">
        <v>121600</v>
      </c>
      <c r="J49" s="44"/>
      <c r="K49" s="44"/>
      <c r="L49" s="44"/>
      <c r="M49" s="90">
        <v>121600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 ht="17.25" customHeight="1">
      <c r="A50" s="70" t="s">
        <v>237</v>
      </c>
      <c r="B50" s="70" t="s">
        <v>237</v>
      </c>
      <c r="C50" s="71" t="s">
        <v>544</v>
      </c>
      <c r="D50" s="89" t="s">
        <v>339</v>
      </c>
      <c r="E50" s="89" t="s">
        <v>255</v>
      </c>
      <c r="F50" s="89" t="s">
        <v>256</v>
      </c>
      <c r="G50" s="89" t="s">
        <v>348</v>
      </c>
      <c r="H50" s="89" t="s">
        <v>349</v>
      </c>
      <c r="I50" s="90">
        <v>17100</v>
      </c>
      <c r="J50" s="44"/>
      <c r="K50" s="44"/>
      <c r="L50" s="44"/>
      <c r="M50" s="90">
        <v>17100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ht="17.25" customHeight="1">
      <c r="A51" s="70" t="s">
        <v>237</v>
      </c>
      <c r="B51" s="70" t="s">
        <v>237</v>
      </c>
      <c r="C51" s="71" t="s">
        <v>544</v>
      </c>
      <c r="D51" s="89" t="s">
        <v>339</v>
      </c>
      <c r="E51" s="89" t="s">
        <v>285</v>
      </c>
      <c r="F51" s="89" t="s">
        <v>286</v>
      </c>
      <c r="G51" s="89" t="s">
        <v>348</v>
      </c>
      <c r="H51" s="89" t="s">
        <v>349</v>
      </c>
      <c r="I51" s="90">
        <v>9823</v>
      </c>
      <c r="J51" s="44"/>
      <c r="K51" s="44"/>
      <c r="L51" s="44"/>
      <c r="M51" s="90">
        <v>9823</v>
      </c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ht="17.25" customHeight="1">
      <c r="A52" s="70" t="s">
        <v>237</v>
      </c>
      <c r="B52" s="70" t="s">
        <v>237</v>
      </c>
      <c r="C52" s="71" t="s">
        <v>544</v>
      </c>
      <c r="D52" s="89" t="s">
        <v>339</v>
      </c>
      <c r="E52" s="89" t="s">
        <v>285</v>
      </c>
      <c r="F52" s="89" t="s">
        <v>286</v>
      </c>
      <c r="G52" s="89" t="s">
        <v>348</v>
      </c>
      <c r="H52" s="89" t="s">
        <v>349</v>
      </c>
      <c r="I52" s="90">
        <v>8892</v>
      </c>
      <c r="J52" s="44"/>
      <c r="K52" s="44"/>
      <c r="L52" s="44"/>
      <c r="M52" s="90">
        <v>8892</v>
      </c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ht="17.25" customHeight="1">
      <c r="A53" s="70" t="s">
        <v>237</v>
      </c>
      <c r="B53" s="70" t="s">
        <v>237</v>
      </c>
      <c r="C53" s="71" t="s">
        <v>545</v>
      </c>
      <c r="D53" s="89" t="s">
        <v>350</v>
      </c>
      <c r="E53" s="89" t="s">
        <v>245</v>
      </c>
      <c r="F53" s="89" t="s">
        <v>246</v>
      </c>
      <c r="G53" s="89" t="s">
        <v>351</v>
      </c>
      <c r="H53" s="89" t="s">
        <v>352</v>
      </c>
      <c r="I53" s="90">
        <v>531600</v>
      </c>
      <c r="J53" s="44"/>
      <c r="K53" s="44"/>
      <c r="L53" s="44"/>
      <c r="M53" s="90">
        <v>531600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 ht="17.25" customHeight="1">
      <c r="A54" s="70" t="s">
        <v>237</v>
      </c>
      <c r="B54" s="70" t="s">
        <v>237</v>
      </c>
      <c r="C54" s="71" t="s">
        <v>545</v>
      </c>
      <c r="D54" s="89" t="s">
        <v>350</v>
      </c>
      <c r="E54" s="89" t="s">
        <v>245</v>
      </c>
      <c r="F54" s="89" t="s">
        <v>246</v>
      </c>
      <c r="G54" s="89" t="s">
        <v>351</v>
      </c>
      <c r="H54" s="89" t="s">
        <v>352</v>
      </c>
      <c r="I54" s="90">
        <v>136400</v>
      </c>
      <c r="J54" s="44"/>
      <c r="K54" s="44"/>
      <c r="L54" s="44"/>
      <c r="M54" s="90">
        <v>136400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ht="17.25" customHeight="1">
      <c r="A55" s="70" t="s">
        <v>237</v>
      </c>
      <c r="B55" s="70" t="s">
        <v>237</v>
      </c>
      <c r="C55" s="71" t="s">
        <v>545</v>
      </c>
      <c r="D55" s="89" t="s">
        <v>350</v>
      </c>
      <c r="E55" s="89" t="s">
        <v>245</v>
      </c>
      <c r="F55" s="89" t="s">
        <v>246</v>
      </c>
      <c r="G55" s="89" t="s">
        <v>351</v>
      </c>
      <c r="H55" s="89" t="s">
        <v>352</v>
      </c>
      <c r="I55" s="90">
        <v>26580</v>
      </c>
      <c r="J55" s="44"/>
      <c r="K55" s="44"/>
      <c r="L55" s="44"/>
      <c r="M55" s="90">
        <v>26580</v>
      </c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17.25" customHeight="1">
      <c r="A56" s="70" t="s">
        <v>237</v>
      </c>
      <c r="B56" s="70" t="s">
        <v>237</v>
      </c>
      <c r="C56" s="71" t="s">
        <v>546</v>
      </c>
      <c r="D56" s="89" t="s">
        <v>353</v>
      </c>
      <c r="E56" s="89" t="s">
        <v>255</v>
      </c>
      <c r="F56" s="89" t="s">
        <v>256</v>
      </c>
      <c r="G56" s="89" t="s">
        <v>354</v>
      </c>
      <c r="H56" s="89" t="s">
        <v>355</v>
      </c>
      <c r="I56" s="90">
        <v>622920</v>
      </c>
      <c r="J56" s="44"/>
      <c r="K56" s="44"/>
      <c r="L56" s="44"/>
      <c r="M56" s="90">
        <v>622920</v>
      </c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ht="17.25" customHeight="1">
      <c r="A57" s="70" t="s">
        <v>237</v>
      </c>
      <c r="B57" s="70" t="s">
        <v>237</v>
      </c>
      <c r="C57" s="71" t="s">
        <v>546</v>
      </c>
      <c r="D57" s="89" t="s">
        <v>353</v>
      </c>
      <c r="E57" s="89" t="s">
        <v>255</v>
      </c>
      <c r="F57" s="89" t="s">
        <v>256</v>
      </c>
      <c r="G57" s="89" t="s">
        <v>356</v>
      </c>
      <c r="H57" s="89" t="s">
        <v>357</v>
      </c>
      <c r="I57" s="90">
        <v>96</v>
      </c>
      <c r="J57" s="44"/>
      <c r="K57" s="44"/>
      <c r="L57" s="44"/>
      <c r="M57" s="90">
        <v>96</v>
      </c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ht="17.25" customHeight="1">
      <c r="A58" s="70" t="s">
        <v>237</v>
      </c>
      <c r="B58" s="70" t="s">
        <v>237</v>
      </c>
      <c r="C58" s="71" t="s">
        <v>546</v>
      </c>
      <c r="D58" s="89" t="s">
        <v>353</v>
      </c>
      <c r="E58" s="89" t="s">
        <v>255</v>
      </c>
      <c r="F58" s="89" t="s">
        <v>256</v>
      </c>
      <c r="G58" s="89" t="s">
        <v>333</v>
      </c>
      <c r="H58" s="89" t="s">
        <v>334</v>
      </c>
      <c r="I58" s="90">
        <v>76000</v>
      </c>
      <c r="J58" s="44"/>
      <c r="K58" s="44"/>
      <c r="L58" s="44"/>
      <c r="M58" s="90">
        <v>76000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ht="17.25" customHeight="1">
      <c r="A59" s="70" t="s">
        <v>237</v>
      </c>
      <c r="B59" s="70" t="s">
        <v>237</v>
      </c>
      <c r="C59" s="71" t="s">
        <v>546</v>
      </c>
      <c r="D59" s="89" t="s">
        <v>353</v>
      </c>
      <c r="E59" s="89" t="s">
        <v>255</v>
      </c>
      <c r="F59" s="89" t="s">
        <v>256</v>
      </c>
      <c r="G59" s="89" t="s">
        <v>358</v>
      </c>
      <c r="H59" s="89" t="s">
        <v>359</v>
      </c>
      <c r="I59" s="90">
        <v>681648</v>
      </c>
      <c r="J59" s="44"/>
      <c r="K59" s="44"/>
      <c r="L59" s="44"/>
      <c r="M59" s="90">
        <v>681648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4" ht="17.25" customHeight="1">
      <c r="A60" s="70" t="s">
        <v>237</v>
      </c>
      <c r="B60" s="70" t="s">
        <v>237</v>
      </c>
      <c r="C60" s="71" t="s">
        <v>546</v>
      </c>
      <c r="D60" s="89" t="s">
        <v>353</v>
      </c>
      <c r="E60" s="89" t="s">
        <v>255</v>
      </c>
      <c r="F60" s="89" t="s">
        <v>256</v>
      </c>
      <c r="G60" s="89" t="s">
        <v>358</v>
      </c>
      <c r="H60" s="89" t="s">
        <v>359</v>
      </c>
      <c r="I60" s="90">
        <v>515640</v>
      </c>
      <c r="J60" s="44"/>
      <c r="K60" s="44"/>
      <c r="L60" s="44"/>
      <c r="M60" s="90">
        <v>515640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ht="17.25" customHeight="1">
      <c r="A61" s="70" t="s">
        <v>237</v>
      </c>
      <c r="B61" s="70" t="s">
        <v>237</v>
      </c>
      <c r="C61" s="71" t="s">
        <v>547</v>
      </c>
      <c r="D61" s="89" t="s">
        <v>360</v>
      </c>
      <c r="E61" s="89" t="s">
        <v>245</v>
      </c>
      <c r="F61" s="89" t="s">
        <v>246</v>
      </c>
      <c r="G61" s="89" t="s">
        <v>326</v>
      </c>
      <c r="H61" s="89" t="s">
        <v>327</v>
      </c>
      <c r="I61" s="90">
        <v>324600</v>
      </c>
      <c r="J61" s="44"/>
      <c r="K61" s="44"/>
      <c r="L61" s="44"/>
      <c r="M61" s="90">
        <v>324600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4" ht="17.25" customHeight="1">
      <c r="A62" s="70" t="s">
        <v>237</v>
      </c>
      <c r="B62" s="70" t="s">
        <v>237</v>
      </c>
      <c r="C62" s="71" t="s">
        <v>548</v>
      </c>
      <c r="D62" s="89" t="s">
        <v>361</v>
      </c>
      <c r="E62" s="89" t="s">
        <v>269</v>
      </c>
      <c r="F62" s="89" t="s">
        <v>270</v>
      </c>
      <c r="G62" s="89" t="s">
        <v>362</v>
      </c>
      <c r="H62" s="89" t="s">
        <v>363</v>
      </c>
      <c r="I62" s="90">
        <v>856800</v>
      </c>
      <c r="J62" s="44"/>
      <c r="K62" s="44"/>
      <c r="L62" s="44"/>
      <c r="M62" s="90">
        <v>856800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1:24" ht="17.25" customHeight="1">
      <c r="A63" s="70" t="s">
        <v>237</v>
      </c>
      <c r="B63" s="70" t="s">
        <v>237</v>
      </c>
      <c r="C63" s="71" t="s">
        <v>549</v>
      </c>
      <c r="D63" s="89" t="s">
        <v>364</v>
      </c>
      <c r="E63" s="89" t="s">
        <v>245</v>
      </c>
      <c r="F63" s="89" t="s">
        <v>246</v>
      </c>
      <c r="G63" s="89" t="s">
        <v>354</v>
      </c>
      <c r="H63" s="89" t="s">
        <v>355</v>
      </c>
      <c r="I63" s="90">
        <v>1422264</v>
      </c>
      <c r="J63" s="44"/>
      <c r="K63" s="44"/>
      <c r="L63" s="44"/>
      <c r="M63" s="90">
        <v>1422264</v>
      </c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ht="17.25" customHeight="1">
      <c r="A64" s="70" t="s">
        <v>237</v>
      </c>
      <c r="B64" s="70" t="s">
        <v>237</v>
      </c>
      <c r="C64" s="71" t="s">
        <v>549</v>
      </c>
      <c r="D64" s="89" t="s">
        <v>364</v>
      </c>
      <c r="E64" s="89" t="s">
        <v>245</v>
      </c>
      <c r="F64" s="89" t="s">
        <v>246</v>
      </c>
      <c r="G64" s="89" t="s">
        <v>356</v>
      </c>
      <c r="H64" s="89" t="s">
        <v>357</v>
      </c>
      <c r="I64" s="90">
        <v>2172180</v>
      </c>
      <c r="J64" s="44"/>
      <c r="K64" s="44"/>
      <c r="L64" s="44"/>
      <c r="M64" s="90">
        <v>2172180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 ht="17.25" customHeight="1">
      <c r="A65" s="70" t="s">
        <v>237</v>
      </c>
      <c r="B65" s="70" t="s">
        <v>237</v>
      </c>
      <c r="C65" s="71" t="s">
        <v>549</v>
      </c>
      <c r="D65" s="89" t="s">
        <v>364</v>
      </c>
      <c r="E65" s="89" t="s">
        <v>245</v>
      </c>
      <c r="F65" s="89" t="s">
        <v>246</v>
      </c>
      <c r="G65" s="89" t="s">
        <v>356</v>
      </c>
      <c r="H65" s="89" t="s">
        <v>357</v>
      </c>
      <c r="I65" s="90">
        <v>4500</v>
      </c>
      <c r="J65" s="44"/>
      <c r="K65" s="44"/>
      <c r="L65" s="44"/>
      <c r="M65" s="90">
        <v>4500</v>
      </c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 ht="17.25" customHeight="1">
      <c r="A66" s="70" t="s">
        <v>237</v>
      </c>
      <c r="B66" s="70" t="s">
        <v>237</v>
      </c>
      <c r="C66" s="71" t="s">
        <v>549</v>
      </c>
      <c r="D66" s="89" t="s">
        <v>364</v>
      </c>
      <c r="E66" s="89" t="s">
        <v>245</v>
      </c>
      <c r="F66" s="89" t="s">
        <v>246</v>
      </c>
      <c r="G66" s="89" t="s">
        <v>333</v>
      </c>
      <c r="H66" s="89" t="s">
        <v>334</v>
      </c>
      <c r="I66" s="90">
        <v>144000</v>
      </c>
      <c r="J66" s="44"/>
      <c r="K66" s="44"/>
      <c r="L66" s="44"/>
      <c r="M66" s="90">
        <v>144000</v>
      </c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 ht="17.25" customHeight="1">
      <c r="A67" s="70" t="s">
        <v>237</v>
      </c>
      <c r="B67" s="70" t="s">
        <v>237</v>
      </c>
      <c r="C67" s="71" t="s">
        <v>550</v>
      </c>
      <c r="D67" s="89" t="s">
        <v>365</v>
      </c>
      <c r="E67" s="89" t="s">
        <v>245</v>
      </c>
      <c r="F67" s="89" t="s">
        <v>246</v>
      </c>
      <c r="G67" s="89" t="s">
        <v>312</v>
      </c>
      <c r="H67" s="89" t="s">
        <v>313</v>
      </c>
      <c r="I67" s="90">
        <v>11000</v>
      </c>
      <c r="J67" s="44"/>
      <c r="K67" s="44"/>
      <c r="L67" s="44"/>
      <c r="M67" s="90">
        <v>11000</v>
      </c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 ht="17.25" customHeight="1">
      <c r="A68" s="70" t="s">
        <v>237</v>
      </c>
      <c r="B68" s="70" t="s">
        <v>237</v>
      </c>
      <c r="C68" s="71" t="s">
        <v>550</v>
      </c>
      <c r="D68" s="89" t="s">
        <v>365</v>
      </c>
      <c r="E68" s="89" t="s">
        <v>245</v>
      </c>
      <c r="F68" s="89" t="s">
        <v>246</v>
      </c>
      <c r="G68" s="89" t="s">
        <v>312</v>
      </c>
      <c r="H68" s="89" t="s">
        <v>313</v>
      </c>
      <c r="I68" s="90">
        <v>7920</v>
      </c>
      <c r="J68" s="44"/>
      <c r="K68" s="44"/>
      <c r="L68" s="44"/>
      <c r="M68" s="90">
        <v>7920</v>
      </c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 ht="17.25" customHeight="1">
      <c r="A69" s="70" t="s">
        <v>237</v>
      </c>
      <c r="B69" s="70" t="s">
        <v>237</v>
      </c>
      <c r="C69" s="71" t="s">
        <v>550</v>
      </c>
      <c r="D69" s="89" t="s">
        <v>365</v>
      </c>
      <c r="E69" s="89" t="s">
        <v>245</v>
      </c>
      <c r="F69" s="89" t="s">
        <v>246</v>
      </c>
      <c r="G69" s="89" t="s">
        <v>324</v>
      </c>
      <c r="H69" s="89" t="s">
        <v>325</v>
      </c>
      <c r="I69" s="90">
        <v>26400</v>
      </c>
      <c r="J69" s="44"/>
      <c r="K69" s="44"/>
      <c r="L69" s="44"/>
      <c r="M69" s="90">
        <v>26400</v>
      </c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 ht="17.25" customHeight="1">
      <c r="A70" s="70" t="s">
        <v>237</v>
      </c>
      <c r="B70" s="70" t="s">
        <v>237</v>
      </c>
      <c r="C70" s="71" t="s">
        <v>551</v>
      </c>
      <c r="D70" s="89" t="s">
        <v>294</v>
      </c>
      <c r="E70" s="89" t="s">
        <v>293</v>
      </c>
      <c r="F70" s="89" t="s">
        <v>294</v>
      </c>
      <c r="G70" s="89" t="s">
        <v>356</v>
      </c>
      <c r="H70" s="89" t="s">
        <v>357</v>
      </c>
      <c r="I70" s="90">
        <v>20160</v>
      </c>
      <c r="J70" s="44"/>
      <c r="K70" s="44"/>
      <c r="L70" s="44"/>
      <c r="M70" s="90">
        <v>20160</v>
      </c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 ht="17.25" customHeight="1">
      <c r="A71" s="70" t="s">
        <v>237</v>
      </c>
      <c r="B71" s="70" t="s">
        <v>237</v>
      </c>
      <c r="C71" s="71" t="s">
        <v>551</v>
      </c>
      <c r="D71" s="89" t="s">
        <v>294</v>
      </c>
      <c r="E71" s="89" t="s">
        <v>293</v>
      </c>
      <c r="F71" s="89" t="s">
        <v>294</v>
      </c>
      <c r="G71" s="89" t="s">
        <v>356</v>
      </c>
      <c r="H71" s="89" t="s">
        <v>357</v>
      </c>
      <c r="I71" s="90">
        <v>1920</v>
      </c>
      <c r="J71" s="44"/>
      <c r="K71" s="44"/>
      <c r="L71" s="44"/>
      <c r="M71" s="90">
        <v>1920</v>
      </c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 ht="17.25" customHeight="1">
      <c r="A72" s="70" t="s">
        <v>237</v>
      </c>
      <c r="B72" s="70" t="s">
        <v>237</v>
      </c>
      <c r="C72" s="71" t="s">
        <v>551</v>
      </c>
      <c r="D72" s="89" t="s">
        <v>294</v>
      </c>
      <c r="E72" s="89" t="s">
        <v>293</v>
      </c>
      <c r="F72" s="89" t="s">
        <v>294</v>
      </c>
      <c r="G72" s="89" t="s">
        <v>356</v>
      </c>
      <c r="H72" s="89" t="s">
        <v>357</v>
      </c>
      <c r="I72" s="90">
        <v>26880</v>
      </c>
      <c r="J72" s="44"/>
      <c r="K72" s="44"/>
      <c r="L72" s="44"/>
      <c r="M72" s="90">
        <v>26880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 ht="20.25" customHeight="1">
      <c r="A73" s="70" t="s">
        <v>237</v>
      </c>
      <c r="B73" s="70" t="s">
        <v>240</v>
      </c>
      <c r="C73" s="70" t="s">
        <v>551</v>
      </c>
      <c r="D73" s="89" t="s">
        <v>294</v>
      </c>
      <c r="E73" s="89" t="s">
        <v>293</v>
      </c>
      <c r="F73" s="89" t="s">
        <v>294</v>
      </c>
      <c r="G73" s="89" t="s">
        <v>356</v>
      </c>
      <c r="H73" s="89" t="s">
        <v>357</v>
      </c>
      <c r="I73" s="90">
        <v>6720</v>
      </c>
      <c r="J73" s="44"/>
      <c r="K73" s="44"/>
      <c r="L73" s="44"/>
      <c r="M73" s="90">
        <v>6720</v>
      </c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 ht="17.25" customHeight="1">
      <c r="A74" s="70" t="s">
        <v>237</v>
      </c>
      <c r="B74" s="70" t="s">
        <v>240</v>
      </c>
      <c r="C74" s="71" t="s">
        <v>541</v>
      </c>
      <c r="D74" s="89" t="s">
        <v>292</v>
      </c>
      <c r="E74" s="89" t="s">
        <v>291</v>
      </c>
      <c r="F74" s="89" t="s">
        <v>292</v>
      </c>
      <c r="G74" s="89" t="s">
        <v>335</v>
      </c>
      <c r="H74" s="89" t="s">
        <v>292</v>
      </c>
      <c r="I74" s="90">
        <v>134376</v>
      </c>
      <c r="J74" s="44"/>
      <c r="K74" s="44"/>
      <c r="L74" s="44"/>
      <c r="M74" s="90">
        <v>134376</v>
      </c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ht="17.25" customHeight="1">
      <c r="A75" s="70" t="s">
        <v>237</v>
      </c>
      <c r="B75" s="70" t="s">
        <v>240</v>
      </c>
      <c r="C75" s="71" t="s">
        <v>540</v>
      </c>
      <c r="D75" s="89" t="s">
        <v>332</v>
      </c>
      <c r="E75" s="89" t="s">
        <v>255</v>
      </c>
      <c r="F75" s="89" t="s">
        <v>256</v>
      </c>
      <c r="G75" s="89" t="s">
        <v>333</v>
      </c>
      <c r="H75" s="89" t="s">
        <v>334</v>
      </c>
      <c r="I75" s="90">
        <v>304000</v>
      </c>
      <c r="J75" s="44"/>
      <c r="K75" s="44"/>
      <c r="L75" s="44"/>
      <c r="M75" s="90">
        <v>304000</v>
      </c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 ht="17.25" customHeight="1">
      <c r="A76" s="70" t="s">
        <v>237</v>
      </c>
      <c r="B76" s="70" t="s">
        <v>240</v>
      </c>
      <c r="C76" s="71" t="s">
        <v>544</v>
      </c>
      <c r="D76" s="89" t="s">
        <v>339</v>
      </c>
      <c r="E76" s="89" t="s">
        <v>271</v>
      </c>
      <c r="F76" s="89" t="s">
        <v>272</v>
      </c>
      <c r="G76" s="89" t="s">
        <v>340</v>
      </c>
      <c r="H76" s="89" t="s">
        <v>341</v>
      </c>
      <c r="I76" s="90">
        <v>160960</v>
      </c>
      <c r="J76" s="44"/>
      <c r="K76" s="44"/>
      <c r="L76" s="44"/>
      <c r="M76" s="90">
        <v>160960</v>
      </c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 ht="17.25" customHeight="1">
      <c r="A77" s="70" t="s">
        <v>237</v>
      </c>
      <c r="B77" s="70" t="s">
        <v>240</v>
      </c>
      <c r="C77" s="71" t="s">
        <v>544</v>
      </c>
      <c r="D77" s="89" t="s">
        <v>339</v>
      </c>
      <c r="E77" s="89" t="s">
        <v>281</v>
      </c>
      <c r="F77" s="89" t="s">
        <v>282</v>
      </c>
      <c r="G77" s="89" t="s">
        <v>344</v>
      </c>
      <c r="H77" s="89" t="s">
        <v>345</v>
      </c>
      <c r="I77" s="90">
        <v>79440</v>
      </c>
      <c r="J77" s="44"/>
      <c r="K77" s="44"/>
      <c r="L77" s="44"/>
      <c r="M77" s="90">
        <v>79440</v>
      </c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 ht="17.25" customHeight="1">
      <c r="A78" s="70" t="s">
        <v>237</v>
      </c>
      <c r="B78" s="70" t="s">
        <v>240</v>
      </c>
      <c r="C78" s="71" t="s">
        <v>544</v>
      </c>
      <c r="D78" s="89" t="s">
        <v>339</v>
      </c>
      <c r="E78" s="89" t="s">
        <v>283</v>
      </c>
      <c r="F78" s="89" t="s">
        <v>284</v>
      </c>
      <c r="G78" s="89" t="s">
        <v>346</v>
      </c>
      <c r="H78" s="89" t="s">
        <v>347</v>
      </c>
      <c r="I78" s="90">
        <v>51200</v>
      </c>
      <c r="J78" s="44"/>
      <c r="K78" s="44"/>
      <c r="L78" s="44"/>
      <c r="M78" s="90">
        <v>51200</v>
      </c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 ht="17.25" customHeight="1">
      <c r="A79" s="70" t="s">
        <v>237</v>
      </c>
      <c r="B79" s="70" t="s">
        <v>240</v>
      </c>
      <c r="C79" s="71" t="s">
        <v>544</v>
      </c>
      <c r="D79" s="89" t="s">
        <v>339</v>
      </c>
      <c r="E79" s="89" t="s">
        <v>255</v>
      </c>
      <c r="F79" s="89" t="s">
        <v>256</v>
      </c>
      <c r="G79" s="89" t="s">
        <v>348</v>
      </c>
      <c r="H79" s="89" t="s">
        <v>349</v>
      </c>
      <c r="I79" s="90">
        <v>7200</v>
      </c>
      <c r="J79" s="44"/>
      <c r="K79" s="44"/>
      <c r="L79" s="44"/>
      <c r="M79" s="90">
        <v>7200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 ht="17.25" customHeight="1">
      <c r="A80" s="70" t="s">
        <v>237</v>
      </c>
      <c r="B80" s="70" t="s">
        <v>240</v>
      </c>
      <c r="C80" s="71" t="s">
        <v>544</v>
      </c>
      <c r="D80" s="89" t="s">
        <v>339</v>
      </c>
      <c r="E80" s="89" t="s">
        <v>285</v>
      </c>
      <c r="F80" s="89" t="s">
        <v>286</v>
      </c>
      <c r="G80" s="89" t="s">
        <v>348</v>
      </c>
      <c r="H80" s="89" t="s">
        <v>349</v>
      </c>
      <c r="I80" s="90">
        <v>4136</v>
      </c>
      <c r="J80" s="44"/>
      <c r="K80" s="44"/>
      <c r="L80" s="44"/>
      <c r="M80" s="90">
        <v>4136</v>
      </c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 ht="17.25" customHeight="1">
      <c r="A81" s="70" t="s">
        <v>237</v>
      </c>
      <c r="B81" s="70" t="s">
        <v>240</v>
      </c>
      <c r="C81" s="71" t="s">
        <v>544</v>
      </c>
      <c r="D81" s="89" t="s">
        <v>339</v>
      </c>
      <c r="E81" s="89" t="s">
        <v>285</v>
      </c>
      <c r="F81" s="89" t="s">
        <v>286</v>
      </c>
      <c r="G81" s="89" t="s">
        <v>348</v>
      </c>
      <c r="H81" s="89" t="s">
        <v>349</v>
      </c>
      <c r="I81" s="90">
        <v>3744</v>
      </c>
      <c r="J81" s="44"/>
      <c r="K81" s="44"/>
      <c r="L81" s="44"/>
      <c r="M81" s="90">
        <v>3744</v>
      </c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ht="17.25" customHeight="1">
      <c r="A82" s="70" t="s">
        <v>237</v>
      </c>
      <c r="B82" s="70" t="s">
        <v>240</v>
      </c>
      <c r="C82" s="71" t="s">
        <v>546</v>
      </c>
      <c r="D82" s="89" t="s">
        <v>353</v>
      </c>
      <c r="E82" s="89" t="s">
        <v>255</v>
      </c>
      <c r="F82" s="89" t="s">
        <v>256</v>
      </c>
      <c r="G82" s="89" t="s">
        <v>354</v>
      </c>
      <c r="H82" s="89" t="s">
        <v>355</v>
      </c>
      <c r="I82" s="90">
        <v>318060</v>
      </c>
      <c r="J82" s="44"/>
      <c r="K82" s="44"/>
      <c r="L82" s="44"/>
      <c r="M82" s="90">
        <v>318060</v>
      </c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ht="17.25" customHeight="1">
      <c r="A83" s="70" t="s">
        <v>237</v>
      </c>
      <c r="B83" s="70" t="s">
        <v>240</v>
      </c>
      <c r="C83" s="71" t="s">
        <v>546</v>
      </c>
      <c r="D83" s="89" t="s">
        <v>353</v>
      </c>
      <c r="E83" s="89" t="s">
        <v>255</v>
      </c>
      <c r="F83" s="89" t="s">
        <v>256</v>
      </c>
      <c r="G83" s="89" t="s">
        <v>333</v>
      </c>
      <c r="H83" s="89" t="s">
        <v>334</v>
      </c>
      <c r="I83" s="90">
        <v>32000</v>
      </c>
      <c r="J83" s="44"/>
      <c r="K83" s="44"/>
      <c r="L83" s="44"/>
      <c r="M83" s="90">
        <v>32000</v>
      </c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ht="17.25" customHeight="1">
      <c r="A84" s="70" t="s">
        <v>237</v>
      </c>
      <c r="B84" s="70" t="s">
        <v>240</v>
      </c>
      <c r="C84" s="71" t="s">
        <v>546</v>
      </c>
      <c r="D84" s="89" t="s">
        <v>353</v>
      </c>
      <c r="E84" s="89" t="s">
        <v>255</v>
      </c>
      <c r="F84" s="89" t="s">
        <v>256</v>
      </c>
      <c r="G84" s="89" t="s">
        <v>358</v>
      </c>
      <c r="H84" s="89" t="s">
        <v>359</v>
      </c>
      <c r="I84" s="90">
        <v>220020</v>
      </c>
      <c r="J84" s="44"/>
      <c r="K84" s="44"/>
      <c r="L84" s="44"/>
      <c r="M84" s="90">
        <v>220020</v>
      </c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ht="17.25" customHeight="1">
      <c r="A85" s="70" t="s">
        <v>237</v>
      </c>
      <c r="B85" s="70" t="s">
        <v>240</v>
      </c>
      <c r="C85" s="71" t="s">
        <v>546</v>
      </c>
      <c r="D85" s="89" t="s">
        <v>353</v>
      </c>
      <c r="E85" s="89" t="s">
        <v>255</v>
      </c>
      <c r="F85" s="89" t="s">
        <v>256</v>
      </c>
      <c r="G85" s="89" t="s">
        <v>358</v>
      </c>
      <c r="H85" s="89" t="s">
        <v>359</v>
      </c>
      <c r="I85" s="90">
        <v>293772</v>
      </c>
      <c r="J85" s="44"/>
      <c r="K85" s="44"/>
      <c r="L85" s="44"/>
      <c r="M85" s="90">
        <v>293772</v>
      </c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24" ht="17.25" customHeight="1">
      <c r="A86" s="70" t="s">
        <v>237</v>
      </c>
      <c r="B86" s="70" t="s">
        <v>240</v>
      </c>
      <c r="C86" s="71" t="s">
        <v>539</v>
      </c>
      <c r="D86" s="89" t="s">
        <v>311</v>
      </c>
      <c r="E86" s="89" t="s">
        <v>255</v>
      </c>
      <c r="F86" s="89" t="s">
        <v>256</v>
      </c>
      <c r="G86" s="89" t="s">
        <v>312</v>
      </c>
      <c r="H86" s="89" t="s">
        <v>313</v>
      </c>
      <c r="I86" s="90">
        <v>24864</v>
      </c>
      <c r="J86" s="44"/>
      <c r="K86" s="44"/>
      <c r="L86" s="44"/>
      <c r="M86" s="90">
        <v>24864</v>
      </c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24" ht="17.25" customHeight="1">
      <c r="A87" s="70" t="s">
        <v>237</v>
      </c>
      <c r="B87" s="70" t="s">
        <v>240</v>
      </c>
      <c r="C87" s="71" t="s">
        <v>539</v>
      </c>
      <c r="D87" s="89" t="s">
        <v>311</v>
      </c>
      <c r="E87" s="89" t="s">
        <v>255</v>
      </c>
      <c r="F87" s="89" t="s">
        <v>256</v>
      </c>
      <c r="G87" s="89" t="s">
        <v>314</v>
      </c>
      <c r="H87" s="89" t="s">
        <v>315</v>
      </c>
      <c r="I87" s="90">
        <v>2936</v>
      </c>
      <c r="J87" s="44"/>
      <c r="K87" s="44"/>
      <c r="L87" s="44"/>
      <c r="M87" s="90">
        <v>2936</v>
      </c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ht="17.25" customHeight="1">
      <c r="A88" s="70" t="s">
        <v>237</v>
      </c>
      <c r="B88" s="70" t="s">
        <v>240</v>
      </c>
      <c r="C88" s="71" t="s">
        <v>539</v>
      </c>
      <c r="D88" s="89" t="s">
        <v>311</v>
      </c>
      <c r="E88" s="89" t="s">
        <v>255</v>
      </c>
      <c r="F88" s="89" t="s">
        <v>256</v>
      </c>
      <c r="G88" s="89" t="s">
        <v>316</v>
      </c>
      <c r="H88" s="89" t="s">
        <v>317</v>
      </c>
      <c r="I88" s="90">
        <v>4536</v>
      </c>
      <c r="J88" s="44"/>
      <c r="K88" s="44"/>
      <c r="L88" s="44"/>
      <c r="M88" s="90">
        <v>4536</v>
      </c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 ht="17.25" customHeight="1">
      <c r="A89" s="70" t="s">
        <v>237</v>
      </c>
      <c r="B89" s="70" t="s">
        <v>240</v>
      </c>
      <c r="C89" s="71" t="s">
        <v>539</v>
      </c>
      <c r="D89" s="89" t="s">
        <v>311</v>
      </c>
      <c r="E89" s="89" t="s">
        <v>255</v>
      </c>
      <c r="F89" s="89" t="s">
        <v>256</v>
      </c>
      <c r="G89" s="89" t="s">
        <v>318</v>
      </c>
      <c r="H89" s="89" t="s">
        <v>319</v>
      </c>
      <c r="I89" s="90">
        <v>4000</v>
      </c>
      <c r="J89" s="44"/>
      <c r="K89" s="44"/>
      <c r="L89" s="44"/>
      <c r="M89" s="90">
        <v>4000</v>
      </c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 ht="17.25" customHeight="1">
      <c r="A90" s="70" t="s">
        <v>237</v>
      </c>
      <c r="B90" s="70" t="s">
        <v>240</v>
      </c>
      <c r="C90" s="71" t="s">
        <v>539</v>
      </c>
      <c r="D90" s="89" t="s">
        <v>311</v>
      </c>
      <c r="E90" s="89" t="s">
        <v>255</v>
      </c>
      <c r="F90" s="89" t="s">
        <v>256</v>
      </c>
      <c r="G90" s="89" t="s">
        <v>320</v>
      </c>
      <c r="H90" s="89" t="s">
        <v>321</v>
      </c>
      <c r="I90" s="90">
        <v>4800</v>
      </c>
      <c r="J90" s="44"/>
      <c r="K90" s="44"/>
      <c r="L90" s="44"/>
      <c r="M90" s="90">
        <v>4800</v>
      </c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 ht="17.25" customHeight="1">
      <c r="A91" s="70" t="s">
        <v>237</v>
      </c>
      <c r="B91" s="70" t="s">
        <v>240</v>
      </c>
      <c r="C91" s="71" t="s">
        <v>539</v>
      </c>
      <c r="D91" s="89" t="s">
        <v>311</v>
      </c>
      <c r="E91" s="89" t="s">
        <v>255</v>
      </c>
      <c r="F91" s="89" t="s">
        <v>256</v>
      </c>
      <c r="G91" s="89" t="s">
        <v>322</v>
      </c>
      <c r="H91" s="89" t="s">
        <v>323</v>
      </c>
      <c r="I91" s="90">
        <v>4800</v>
      </c>
      <c r="J91" s="44"/>
      <c r="K91" s="44"/>
      <c r="L91" s="44"/>
      <c r="M91" s="90">
        <v>4800</v>
      </c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24" ht="17.25" customHeight="1">
      <c r="A92" s="70" t="s">
        <v>237</v>
      </c>
      <c r="B92" s="70" t="s">
        <v>240</v>
      </c>
      <c r="C92" s="71" t="s">
        <v>539</v>
      </c>
      <c r="D92" s="89" t="s">
        <v>311</v>
      </c>
      <c r="E92" s="89" t="s">
        <v>255</v>
      </c>
      <c r="F92" s="89" t="s">
        <v>256</v>
      </c>
      <c r="G92" s="89" t="s">
        <v>330</v>
      </c>
      <c r="H92" s="89" t="s">
        <v>331</v>
      </c>
      <c r="I92" s="90">
        <v>8000</v>
      </c>
      <c r="J92" s="44"/>
      <c r="K92" s="44"/>
      <c r="L92" s="44"/>
      <c r="M92" s="90">
        <v>8000</v>
      </c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1:24" ht="17.25" customHeight="1">
      <c r="A93" s="70" t="s">
        <v>237</v>
      </c>
      <c r="B93" s="70" t="s">
        <v>240</v>
      </c>
      <c r="C93" s="71" t="s">
        <v>539</v>
      </c>
      <c r="D93" s="89" t="s">
        <v>311</v>
      </c>
      <c r="E93" s="89" t="s">
        <v>263</v>
      </c>
      <c r="F93" s="89" t="s">
        <v>264</v>
      </c>
      <c r="G93" s="89" t="s">
        <v>328</v>
      </c>
      <c r="H93" s="89" t="s">
        <v>329</v>
      </c>
      <c r="I93" s="90">
        <v>2400</v>
      </c>
      <c r="J93" s="44"/>
      <c r="K93" s="44"/>
      <c r="L93" s="44"/>
      <c r="M93" s="90">
        <v>2400</v>
      </c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24" ht="17.25" customHeight="1">
      <c r="A94" s="70" t="s">
        <v>237</v>
      </c>
      <c r="B94" s="70" t="s">
        <v>240</v>
      </c>
      <c r="C94" s="71" t="s">
        <v>539</v>
      </c>
      <c r="D94" s="89" t="s">
        <v>311</v>
      </c>
      <c r="E94" s="89" t="s">
        <v>255</v>
      </c>
      <c r="F94" s="89" t="s">
        <v>256</v>
      </c>
      <c r="G94" s="89" t="s">
        <v>324</v>
      </c>
      <c r="H94" s="89" t="s">
        <v>325</v>
      </c>
      <c r="I94" s="90">
        <v>24000</v>
      </c>
      <c r="J94" s="44"/>
      <c r="K94" s="44"/>
      <c r="L94" s="44"/>
      <c r="M94" s="90">
        <v>24000</v>
      </c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1:24" ht="17.25" customHeight="1">
      <c r="A95" s="70" t="s">
        <v>237</v>
      </c>
      <c r="B95" s="70" t="s">
        <v>240</v>
      </c>
      <c r="C95" s="71" t="s">
        <v>543</v>
      </c>
      <c r="D95" s="89" t="s">
        <v>337</v>
      </c>
      <c r="E95" s="89" t="s">
        <v>255</v>
      </c>
      <c r="F95" s="89" t="s">
        <v>256</v>
      </c>
      <c r="G95" s="89" t="s">
        <v>338</v>
      </c>
      <c r="H95" s="89" t="s">
        <v>337</v>
      </c>
      <c r="I95" s="90">
        <v>16637.04</v>
      </c>
      <c r="J95" s="44"/>
      <c r="K95" s="44"/>
      <c r="L95" s="44"/>
      <c r="M95" s="90">
        <v>16637.04</v>
      </c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1:24" ht="17.25" customHeight="1">
      <c r="A96" s="188" t="s">
        <v>133</v>
      </c>
      <c r="B96" s="189"/>
      <c r="C96" s="190"/>
      <c r="D96" s="190"/>
      <c r="E96" s="190"/>
      <c r="F96" s="190"/>
      <c r="G96" s="190"/>
      <c r="H96" s="191"/>
      <c r="I96" s="44">
        <f>SUM(I10:I95)</f>
        <v>15880830</v>
      </c>
      <c r="J96" s="44">
        <f t="shared" ref="J96:M96" si="0">SUM(J10:J95)</f>
        <v>0</v>
      </c>
      <c r="K96" s="44">
        <f t="shared" si="0"/>
        <v>0</v>
      </c>
      <c r="L96" s="44">
        <f t="shared" si="0"/>
        <v>0</v>
      </c>
      <c r="M96" s="44">
        <f t="shared" si="0"/>
        <v>15880830</v>
      </c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</sheetData>
  <mergeCells count="31">
    <mergeCell ref="X7:X8"/>
    <mergeCell ref="S7:S8"/>
    <mergeCell ref="T7:T8"/>
    <mergeCell ref="U7:U8"/>
    <mergeCell ref="V7:V8"/>
    <mergeCell ref="W7:W8"/>
    <mergeCell ref="A96:H96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6" type="noConversion"/>
  <printOptions horizontalCentered="1"/>
  <pageMargins left="0.37" right="0.37" top="0.56000000000000005" bottom="0.56000000000000005" header="0.48" footer="0.48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26"/>
  <sheetViews>
    <sheetView showZeros="0" workbookViewId="0">
      <pane ySplit="1" topLeftCell="A2" activePane="bottomLeft" state="frozen"/>
      <selection pane="bottomLeft" activeCell="A26" sqref="A26:H26"/>
    </sheetView>
  </sheetViews>
  <sheetFormatPr defaultColWidth="9.125" defaultRowHeight="14.25" customHeight="1"/>
  <cols>
    <col min="1" max="1" width="10.25" customWidth="1"/>
    <col min="2" max="2" width="18.2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6"/>
      <c r="E2" s="2"/>
      <c r="F2" s="2"/>
      <c r="G2" s="2"/>
      <c r="H2" s="2"/>
      <c r="U2" s="66"/>
      <c r="W2" s="67" t="s">
        <v>160</v>
      </c>
    </row>
    <row r="3" spans="1:23" ht="46.5" customHeight="1">
      <c r="A3" s="173" t="str">
        <f>"2025"&amp;"年部门项目支出预算表"</f>
        <v>2025年部门项目支出预算表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ht="13.5" customHeight="1">
      <c r="A4" s="174" t="s">
        <v>565</v>
      </c>
      <c r="B4" s="175"/>
      <c r="C4" s="175"/>
      <c r="D4" s="175"/>
      <c r="E4" s="175"/>
      <c r="F4" s="175"/>
      <c r="G4" s="175"/>
      <c r="H4" s="175"/>
      <c r="I4" s="4"/>
      <c r="J4" s="4"/>
      <c r="K4" s="4"/>
      <c r="L4" s="4"/>
      <c r="M4" s="4"/>
      <c r="N4" s="4"/>
      <c r="O4" s="4"/>
      <c r="P4" s="4"/>
      <c r="Q4" s="4"/>
      <c r="U4" s="66"/>
      <c r="W4" s="60" t="s">
        <v>1</v>
      </c>
    </row>
    <row r="5" spans="1:23" ht="21.75" customHeight="1">
      <c r="A5" s="186" t="s">
        <v>161</v>
      </c>
      <c r="B5" s="195" t="s">
        <v>144</v>
      </c>
      <c r="C5" s="186" t="s">
        <v>145</v>
      </c>
      <c r="D5" s="186" t="s">
        <v>162</v>
      </c>
      <c r="E5" s="195" t="s">
        <v>146</v>
      </c>
      <c r="F5" s="195" t="s">
        <v>147</v>
      </c>
      <c r="G5" s="195" t="s">
        <v>163</v>
      </c>
      <c r="H5" s="195" t="s">
        <v>164</v>
      </c>
      <c r="I5" s="194" t="s">
        <v>55</v>
      </c>
      <c r="J5" s="180" t="s">
        <v>165</v>
      </c>
      <c r="K5" s="154"/>
      <c r="L5" s="154"/>
      <c r="M5" s="155"/>
      <c r="N5" s="180" t="s">
        <v>152</v>
      </c>
      <c r="O5" s="154"/>
      <c r="P5" s="155"/>
      <c r="Q5" s="195" t="s">
        <v>61</v>
      </c>
      <c r="R5" s="180" t="s">
        <v>62</v>
      </c>
      <c r="S5" s="154"/>
      <c r="T5" s="154"/>
      <c r="U5" s="154"/>
      <c r="V5" s="154"/>
      <c r="W5" s="155"/>
    </row>
    <row r="6" spans="1:23" ht="21.75" customHeight="1">
      <c r="A6" s="192"/>
      <c r="B6" s="182"/>
      <c r="C6" s="192"/>
      <c r="D6" s="192"/>
      <c r="E6" s="197"/>
      <c r="F6" s="197"/>
      <c r="G6" s="197"/>
      <c r="H6" s="197"/>
      <c r="I6" s="182"/>
      <c r="J6" s="198" t="s">
        <v>58</v>
      </c>
      <c r="K6" s="160"/>
      <c r="L6" s="195" t="s">
        <v>59</v>
      </c>
      <c r="M6" s="195" t="s">
        <v>60</v>
      </c>
      <c r="N6" s="195" t="s">
        <v>58</v>
      </c>
      <c r="O6" s="195" t="s">
        <v>59</v>
      </c>
      <c r="P6" s="195" t="s">
        <v>60</v>
      </c>
      <c r="Q6" s="197"/>
      <c r="R6" s="195" t="s">
        <v>57</v>
      </c>
      <c r="S6" s="195" t="s">
        <v>64</v>
      </c>
      <c r="T6" s="195" t="s">
        <v>158</v>
      </c>
      <c r="U6" s="195" t="s">
        <v>66</v>
      </c>
      <c r="V6" s="195" t="s">
        <v>67</v>
      </c>
      <c r="W6" s="195" t="s">
        <v>68</v>
      </c>
    </row>
    <row r="7" spans="1:23" ht="21" customHeight="1">
      <c r="A7" s="182"/>
      <c r="B7" s="182"/>
      <c r="C7" s="182"/>
      <c r="D7" s="182"/>
      <c r="E7" s="182"/>
      <c r="F7" s="182"/>
      <c r="G7" s="182"/>
      <c r="H7" s="182"/>
      <c r="I7" s="182"/>
      <c r="J7" s="199" t="s">
        <v>57</v>
      </c>
      <c r="K7" s="16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</row>
    <row r="8" spans="1:23" ht="39.75" customHeight="1">
      <c r="A8" s="187"/>
      <c r="B8" s="159"/>
      <c r="C8" s="187"/>
      <c r="D8" s="187"/>
      <c r="E8" s="196"/>
      <c r="F8" s="196"/>
      <c r="G8" s="196"/>
      <c r="H8" s="196"/>
      <c r="I8" s="159"/>
      <c r="J8" s="34" t="s">
        <v>57</v>
      </c>
      <c r="K8" s="34" t="s">
        <v>166</v>
      </c>
      <c r="L8" s="196"/>
      <c r="M8" s="196"/>
      <c r="N8" s="196"/>
      <c r="O8" s="196"/>
      <c r="P8" s="196"/>
      <c r="Q8" s="196"/>
      <c r="R8" s="196"/>
      <c r="S8" s="196"/>
      <c r="T8" s="196"/>
      <c r="U8" s="159"/>
      <c r="V8" s="196"/>
      <c r="W8" s="196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0">
        <v>21</v>
      </c>
      <c r="V9" s="18">
        <v>22</v>
      </c>
      <c r="W9" s="10">
        <v>23</v>
      </c>
    </row>
    <row r="10" spans="1:23" ht="21.75" customHeight="1">
      <c r="A10" s="11" t="s">
        <v>366</v>
      </c>
      <c r="B10" s="36" t="s">
        <v>552</v>
      </c>
      <c r="C10" s="91" t="s">
        <v>367</v>
      </c>
      <c r="D10" s="92" t="s">
        <v>237</v>
      </c>
      <c r="E10" s="11" t="s">
        <v>257</v>
      </c>
      <c r="F10" s="11" t="s">
        <v>258</v>
      </c>
      <c r="G10" s="11" t="s">
        <v>312</v>
      </c>
      <c r="H10" s="11" t="s">
        <v>313</v>
      </c>
      <c r="I10" s="93">
        <v>300000</v>
      </c>
      <c r="J10" s="93">
        <v>300000</v>
      </c>
      <c r="K10" s="93">
        <v>300000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 ht="18.75" customHeight="1">
      <c r="A11" s="11" t="s">
        <v>368</v>
      </c>
      <c r="B11" s="17" t="s">
        <v>553</v>
      </c>
      <c r="C11" s="91" t="s">
        <v>369</v>
      </c>
      <c r="D11" s="92" t="s">
        <v>237</v>
      </c>
      <c r="E11" s="11" t="s">
        <v>247</v>
      </c>
      <c r="F11" s="11" t="s">
        <v>248</v>
      </c>
      <c r="G11" s="11" t="s">
        <v>370</v>
      </c>
      <c r="H11" s="11" t="s">
        <v>371</v>
      </c>
      <c r="I11" s="93">
        <v>250000</v>
      </c>
      <c r="J11" s="93">
        <v>250000</v>
      </c>
      <c r="K11" s="93">
        <v>250000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18.75" customHeight="1">
      <c r="A12" s="11" t="s">
        <v>368</v>
      </c>
      <c r="B12" s="17" t="s">
        <v>554</v>
      </c>
      <c r="C12" s="91" t="s">
        <v>372</v>
      </c>
      <c r="D12" s="92" t="s">
        <v>237</v>
      </c>
      <c r="E12" s="11" t="s">
        <v>257</v>
      </c>
      <c r="F12" s="11" t="s">
        <v>258</v>
      </c>
      <c r="G12" s="11" t="s">
        <v>370</v>
      </c>
      <c r="H12" s="11" t="s">
        <v>371</v>
      </c>
      <c r="I12" s="93">
        <v>100000</v>
      </c>
      <c r="J12" s="93">
        <v>100000</v>
      </c>
      <c r="K12" s="93">
        <v>100000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18.75" customHeight="1">
      <c r="A13" s="11" t="s">
        <v>368</v>
      </c>
      <c r="B13" s="17" t="s">
        <v>555</v>
      </c>
      <c r="C13" s="91" t="s">
        <v>373</v>
      </c>
      <c r="D13" s="92" t="s">
        <v>237</v>
      </c>
      <c r="E13" s="11" t="s">
        <v>249</v>
      </c>
      <c r="F13" s="11" t="s">
        <v>250</v>
      </c>
      <c r="G13" s="11" t="s">
        <v>370</v>
      </c>
      <c r="H13" s="11" t="s">
        <v>371</v>
      </c>
      <c r="I13" s="93">
        <v>12000</v>
      </c>
      <c r="J13" s="93">
        <v>12000</v>
      </c>
      <c r="K13" s="93">
        <v>12000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8.75" customHeight="1">
      <c r="A14" s="11" t="s">
        <v>368</v>
      </c>
      <c r="B14" s="17" t="s">
        <v>556</v>
      </c>
      <c r="C14" s="91" t="s">
        <v>577</v>
      </c>
      <c r="D14" s="92" t="s">
        <v>237</v>
      </c>
      <c r="E14" s="11" t="s">
        <v>251</v>
      </c>
      <c r="F14" s="11" t="s">
        <v>252</v>
      </c>
      <c r="G14" s="11" t="s">
        <v>330</v>
      </c>
      <c r="H14" s="11" t="s">
        <v>331</v>
      </c>
      <c r="I14" s="93">
        <v>68000</v>
      </c>
      <c r="J14" s="93">
        <v>68000</v>
      </c>
      <c r="K14" s="93">
        <v>68000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 ht="18.75" customHeight="1">
      <c r="A15" s="11" t="s">
        <v>366</v>
      </c>
      <c r="B15" s="17" t="s">
        <v>557</v>
      </c>
      <c r="C15" s="91" t="s">
        <v>375</v>
      </c>
      <c r="D15" s="92" t="s">
        <v>237</v>
      </c>
      <c r="E15" s="11" t="s">
        <v>253</v>
      </c>
      <c r="F15" s="11" t="s">
        <v>254</v>
      </c>
      <c r="G15" s="11" t="s">
        <v>370</v>
      </c>
      <c r="H15" s="11" t="s">
        <v>371</v>
      </c>
      <c r="I15" s="93">
        <v>200000</v>
      </c>
      <c r="J15" s="93">
        <v>200000</v>
      </c>
      <c r="K15" s="93">
        <v>200000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3" ht="18.75" customHeight="1">
      <c r="A16" s="11" t="s">
        <v>366</v>
      </c>
      <c r="B16" s="17" t="s">
        <v>558</v>
      </c>
      <c r="C16" s="91" t="s">
        <v>376</v>
      </c>
      <c r="D16" s="92" t="s">
        <v>237</v>
      </c>
      <c r="E16" s="11" t="s">
        <v>257</v>
      </c>
      <c r="F16" s="11" t="s">
        <v>258</v>
      </c>
      <c r="G16" s="11" t="s">
        <v>377</v>
      </c>
      <c r="H16" s="11" t="s">
        <v>378</v>
      </c>
      <c r="I16" s="93">
        <v>870000</v>
      </c>
      <c r="J16" s="93">
        <v>870000</v>
      </c>
      <c r="K16" s="93">
        <v>870000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18.75" customHeight="1">
      <c r="A17" s="11" t="s">
        <v>366</v>
      </c>
      <c r="B17" s="17" t="s">
        <v>559</v>
      </c>
      <c r="C17" s="91" t="s">
        <v>379</v>
      </c>
      <c r="D17" s="92" t="s">
        <v>237</v>
      </c>
      <c r="E17" s="11" t="s">
        <v>263</v>
      </c>
      <c r="F17" s="11" t="s">
        <v>264</v>
      </c>
      <c r="G17" s="11" t="s">
        <v>328</v>
      </c>
      <c r="H17" s="11" t="s">
        <v>329</v>
      </c>
      <c r="I17" s="93">
        <v>200000</v>
      </c>
      <c r="J17" s="93">
        <v>200000</v>
      </c>
      <c r="K17" s="93">
        <v>200000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21.75" customHeight="1">
      <c r="A18" s="11" t="s">
        <v>366</v>
      </c>
      <c r="B18" s="36" t="s">
        <v>560</v>
      </c>
      <c r="C18" s="91" t="s">
        <v>380</v>
      </c>
      <c r="D18" s="70" t="s">
        <v>240</v>
      </c>
      <c r="E18" s="11" t="s">
        <v>257</v>
      </c>
      <c r="F18" s="11" t="s">
        <v>258</v>
      </c>
      <c r="G18" s="11" t="s">
        <v>312</v>
      </c>
      <c r="H18" s="11" t="s">
        <v>313</v>
      </c>
      <c r="I18" s="93">
        <v>300000</v>
      </c>
      <c r="J18" s="93">
        <v>300000</v>
      </c>
      <c r="K18" s="93">
        <f>J18</f>
        <v>300000</v>
      </c>
      <c r="L18" s="9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ht="18.75" customHeight="1">
      <c r="A19" s="11" t="s">
        <v>366</v>
      </c>
      <c r="B19" s="17" t="s">
        <v>561</v>
      </c>
      <c r="C19" s="91" t="s">
        <v>381</v>
      </c>
      <c r="D19" s="70" t="s">
        <v>240</v>
      </c>
      <c r="E19" s="11" t="s">
        <v>257</v>
      </c>
      <c r="F19" s="11" t="s">
        <v>258</v>
      </c>
      <c r="G19" s="11" t="s">
        <v>370</v>
      </c>
      <c r="H19" s="11" t="s">
        <v>371</v>
      </c>
      <c r="I19" s="93">
        <v>300000</v>
      </c>
      <c r="J19" s="93">
        <v>300000</v>
      </c>
      <c r="K19" s="93">
        <f t="shared" ref="K19:K23" si="0">J19</f>
        <v>300000</v>
      </c>
      <c r="L19" s="9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18.75" customHeight="1">
      <c r="A20" s="11" t="s">
        <v>366</v>
      </c>
      <c r="B20" s="17" t="s">
        <v>562</v>
      </c>
      <c r="C20" s="91" t="s">
        <v>382</v>
      </c>
      <c r="D20" s="70" t="s">
        <v>240</v>
      </c>
      <c r="E20" s="11" t="s">
        <v>257</v>
      </c>
      <c r="F20" s="11" t="s">
        <v>258</v>
      </c>
      <c r="G20" s="11" t="s">
        <v>370</v>
      </c>
      <c r="H20" s="11" t="s">
        <v>371</v>
      </c>
      <c r="I20" s="93">
        <v>1184000</v>
      </c>
      <c r="J20" s="93">
        <v>1184000</v>
      </c>
      <c r="K20" s="93">
        <f t="shared" si="0"/>
        <v>1184000</v>
      </c>
      <c r="L20" s="9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ht="18.75" customHeight="1">
      <c r="A21" s="11" t="s">
        <v>366</v>
      </c>
      <c r="B21" s="17"/>
      <c r="C21" s="91" t="s">
        <v>383</v>
      </c>
      <c r="D21" s="70" t="s">
        <v>240</v>
      </c>
      <c r="E21" s="11" t="s">
        <v>307</v>
      </c>
      <c r="F21" s="11" t="s">
        <v>308</v>
      </c>
      <c r="G21" s="11" t="s">
        <v>377</v>
      </c>
      <c r="H21" s="11" t="s">
        <v>378</v>
      </c>
      <c r="I21" s="93">
        <v>1050000</v>
      </c>
      <c r="J21" s="93"/>
      <c r="K21" s="93">
        <f t="shared" si="0"/>
        <v>0</v>
      </c>
      <c r="L21" s="93"/>
      <c r="M21" s="93">
        <v>1050000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ht="18.75" customHeight="1">
      <c r="A22" s="11" t="s">
        <v>366</v>
      </c>
      <c r="B22" s="17"/>
      <c r="C22" s="91" t="s">
        <v>384</v>
      </c>
      <c r="D22" s="70" t="s">
        <v>240</v>
      </c>
      <c r="E22" s="11" t="s">
        <v>301</v>
      </c>
      <c r="F22" s="11" t="s">
        <v>302</v>
      </c>
      <c r="G22" s="11" t="s">
        <v>385</v>
      </c>
      <c r="H22" s="11" t="s">
        <v>386</v>
      </c>
      <c r="I22" s="93">
        <v>1950000</v>
      </c>
      <c r="J22" s="93"/>
      <c r="K22" s="93">
        <f t="shared" si="0"/>
        <v>0</v>
      </c>
      <c r="L22" s="93"/>
      <c r="M22" s="93">
        <v>1950000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1:23" ht="18.75" customHeight="1">
      <c r="A23" s="11" t="s">
        <v>366</v>
      </c>
      <c r="B23" s="17" t="s">
        <v>563</v>
      </c>
      <c r="C23" s="91" t="s">
        <v>387</v>
      </c>
      <c r="D23" s="70" t="s">
        <v>240</v>
      </c>
      <c r="E23" s="11" t="s">
        <v>257</v>
      </c>
      <c r="F23" s="11" t="s">
        <v>258</v>
      </c>
      <c r="G23" s="11" t="s">
        <v>377</v>
      </c>
      <c r="H23" s="11" t="s">
        <v>378</v>
      </c>
      <c r="I23" s="93">
        <v>216000</v>
      </c>
      <c r="J23" s="93">
        <v>216000</v>
      </c>
      <c r="K23" s="93">
        <f t="shared" si="0"/>
        <v>216000</v>
      </c>
      <c r="L23" s="9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8.75" customHeight="1">
      <c r="A24" s="11" t="s">
        <v>366</v>
      </c>
      <c r="B24" s="17" t="s">
        <v>564</v>
      </c>
      <c r="C24" s="11" t="s">
        <v>567</v>
      </c>
      <c r="D24" s="70" t="s">
        <v>240</v>
      </c>
      <c r="E24" s="94" t="s">
        <v>388</v>
      </c>
      <c r="F24" s="94" t="s">
        <v>389</v>
      </c>
      <c r="G24" s="95">
        <v>30305</v>
      </c>
      <c r="H24" s="95" t="s">
        <v>363</v>
      </c>
      <c r="I24" s="44">
        <v>4000</v>
      </c>
      <c r="J24" s="44"/>
      <c r="K24" s="44"/>
      <c r="L24" s="44"/>
      <c r="M24" s="44">
        <v>4000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s="103" customFormat="1" ht="18.75" customHeight="1">
      <c r="A25" s="14" t="s">
        <v>569</v>
      </c>
      <c r="B25" s="104" t="s">
        <v>571</v>
      </c>
      <c r="C25" s="106" t="s">
        <v>568</v>
      </c>
      <c r="D25" s="70" t="s">
        <v>240</v>
      </c>
      <c r="E25" s="94" t="s">
        <v>388</v>
      </c>
      <c r="F25" s="94" t="s">
        <v>298</v>
      </c>
      <c r="G25" s="11" t="s">
        <v>377</v>
      </c>
      <c r="H25" s="11" t="s">
        <v>378</v>
      </c>
      <c r="I25" s="44">
        <v>68400</v>
      </c>
      <c r="J25" s="44"/>
      <c r="K25" s="44"/>
      <c r="L25" s="44"/>
      <c r="M25" s="44"/>
      <c r="N25" s="44"/>
      <c r="O25" s="44"/>
      <c r="P25" s="44"/>
      <c r="Q25" s="44"/>
      <c r="R25" s="44">
        <f>U25</f>
        <v>68400</v>
      </c>
      <c r="S25" s="44"/>
      <c r="T25" s="44"/>
      <c r="U25" s="44">
        <v>68400</v>
      </c>
      <c r="V25" s="44"/>
      <c r="W25" s="44"/>
    </row>
    <row r="26" spans="1:23" ht="18.75" customHeight="1">
      <c r="A26" s="188" t="s">
        <v>133</v>
      </c>
      <c r="B26" s="189"/>
      <c r="C26" s="189"/>
      <c r="D26" s="189"/>
      <c r="E26" s="189"/>
      <c r="F26" s="189"/>
      <c r="G26" s="189"/>
      <c r="H26" s="147"/>
      <c r="I26" s="44">
        <f>SUM(I10:I25)</f>
        <v>7072400</v>
      </c>
      <c r="J26" s="44">
        <f t="shared" ref="J26:W26" si="1">SUM(J10:J25)</f>
        <v>4000000</v>
      </c>
      <c r="K26" s="44">
        <f t="shared" si="1"/>
        <v>4000000</v>
      </c>
      <c r="L26" s="44">
        <f t="shared" si="1"/>
        <v>0</v>
      </c>
      <c r="M26" s="44">
        <f t="shared" si="1"/>
        <v>3004000</v>
      </c>
      <c r="N26" s="44">
        <f t="shared" si="1"/>
        <v>0</v>
      </c>
      <c r="O26" s="44">
        <f t="shared" si="1"/>
        <v>0</v>
      </c>
      <c r="P26" s="44">
        <f t="shared" si="1"/>
        <v>0</v>
      </c>
      <c r="Q26" s="44">
        <f t="shared" si="1"/>
        <v>0</v>
      </c>
      <c r="R26" s="44">
        <f t="shared" si="1"/>
        <v>68400</v>
      </c>
      <c r="S26" s="44">
        <f t="shared" si="1"/>
        <v>0</v>
      </c>
      <c r="T26" s="44">
        <f t="shared" si="1"/>
        <v>0</v>
      </c>
      <c r="U26" s="44">
        <f t="shared" si="1"/>
        <v>68400</v>
      </c>
      <c r="V26" s="44">
        <f t="shared" si="1"/>
        <v>0</v>
      </c>
      <c r="W26" s="44">
        <f t="shared" si="1"/>
        <v>0</v>
      </c>
    </row>
  </sheetData>
  <mergeCells count="28">
    <mergeCell ref="V6:V8"/>
    <mergeCell ref="W6:W8"/>
    <mergeCell ref="J6:K7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63"/>
  <sheetViews>
    <sheetView showZeros="0" workbookViewId="0">
      <pane ySplit="1" topLeftCell="A44" activePane="bottomLeft" state="frozen"/>
      <selection pane="bottomLeft" activeCell="A61" sqref="A61:A63"/>
    </sheetView>
  </sheetViews>
  <sheetFormatPr defaultColWidth="10.75" defaultRowHeight="12" customHeight="1"/>
  <cols>
    <col min="1" max="1" width="40" style="96" customWidth="1"/>
    <col min="2" max="2" width="33.875" style="96" customWidth="1"/>
    <col min="3" max="5" width="27.625" style="96" customWidth="1"/>
    <col min="6" max="6" width="13.125" style="96" customWidth="1"/>
    <col min="7" max="7" width="29.25" style="96" customWidth="1"/>
    <col min="8" max="8" width="18.125" style="96" customWidth="1"/>
    <col min="9" max="9" width="15.75" style="96" customWidth="1"/>
    <col min="10" max="10" width="22" style="96" customWidth="1"/>
    <col min="11" max="16384" width="10.75" style="96"/>
  </cols>
  <sheetData>
    <row r="1" spans="1:10" ht="18" customHeight="1">
      <c r="J1" s="97" t="s">
        <v>167</v>
      </c>
    </row>
    <row r="2" spans="1:10" ht="39.75" customHeight="1">
      <c r="A2" s="200" t="s">
        <v>537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17.25" customHeight="1">
      <c r="A3" s="201" t="s">
        <v>565</v>
      </c>
      <c r="B3" s="201"/>
      <c r="C3" s="201"/>
      <c r="D3" s="201"/>
      <c r="E3" s="201"/>
      <c r="F3" s="201"/>
      <c r="G3" s="201"/>
      <c r="H3" s="201"/>
    </row>
    <row r="4" spans="1:10" ht="44.25" customHeight="1">
      <c r="A4" s="98" t="s">
        <v>145</v>
      </c>
      <c r="B4" s="98" t="s">
        <v>168</v>
      </c>
      <c r="C4" s="99" t="s">
        <v>169</v>
      </c>
      <c r="D4" s="98" t="s">
        <v>170</v>
      </c>
      <c r="E4" s="98" t="s">
        <v>171</v>
      </c>
      <c r="F4" s="98" t="s">
        <v>172</v>
      </c>
      <c r="G4" s="98" t="s">
        <v>173</v>
      </c>
      <c r="H4" s="98" t="s">
        <v>174</v>
      </c>
      <c r="I4" s="98" t="s">
        <v>175</v>
      </c>
      <c r="J4" s="98" t="s">
        <v>176</v>
      </c>
    </row>
    <row r="5" spans="1:10" ht="18.75" customHeight="1">
      <c r="A5" s="98">
        <v>1</v>
      </c>
      <c r="B5" s="98">
        <v>2</v>
      </c>
      <c r="C5" s="98">
        <v>3</v>
      </c>
      <c r="D5" s="98">
        <v>4</v>
      </c>
      <c r="E5" s="98">
        <v>5</v>
      </c>
      <c r="F5" s="98">
        <v>6</v>
      </c>
      <c r="G5" s="98">
        <v>7</v>
      </c>
      <c r="H5" s="98">
        <v>8</v>
      </c>
      <c r="I5" s="98">
        <v>9</v>
      </c>
      <c r="J5" s="98">
        <v>10</v>
      </c>
    </row>
    <row r="6" spans="1:10" ht="42" customHeight="1">
      <c r="A6" s="100" t="s">
        <v>237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ht="42" customHeight="1">
      <c r="A7" s="101" t="s">
        <v>237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ht="42" customHeight="1">
      <c r="A8" s="202" t="s">
        <v>372</v>
      </c>
      <c r="B8" s="202" t="s">
        <v>390</v>
      </c>
      <c r="C8" s="100" t="s">
        <v>391</v>
      </c>
      <c r="D8" s="100" t="s">
        <v>392</v>
      </c>
      <c r="E8" s="100" t="s">
        <v>393</v>
      </c>
      <c r="F8" s="100" t="s">
        <v>394</v>
      </c>
      <c r="G8" s="100" t="s">
        <v>89</v>
      </c>
      <c r="H8" s="100" t="s">
        <v>395</v>
      </c>
      <c r="I8" s="100" t="s">
        <v>396</v>
      </c>
      <c r="J8" s="100" t="s">
        <v>397</v>
      </c>
    </row>
    <row r="9" spans="1:10" ht="42" customHeight="1">
      <c r="A9" s="202" t="s">
        <v>372</v>
      </c>
      <c r="B9" s="202" t="s">
        <v>390</v>
      </c>
      <c r="C9" s="100" t="s">
        <v>391</v>
      </c>
      <c r="D9" s="100" t="s">
        <v>398</v>
      </c>
      <c r="E9" s="100" t="s">
        <v>399</v>
      </c>
      <c r="F9" s="100" t="s">
        <v>400</v>
      </c>
      <c r="G9" s="100" t="s">
        <v>401</v>
      </c>
      <c r="H9" s="100" t="s">
        <v>402</v>
      </c>
      <c r="I9" s="100" t="s">
        <v>396</v>
      </c>
      <c r="J9" s="100" t="s">
        <v>403</v>
      </c>
    </row>
    <row r="10" spans="1:10" ht="42" customHeight="1">
      <c r="A10" s="202" t="s">
        <v>372</v>
      </c>
      <c r="B10" s="202" t="s">
        <v>390</v>
      </c>
      <c r="C10" s="100" t="s">
        <v>391</v>
      </c>
      <c r="D10" s="100" t="s">
        <v>398</v>
      </c>
      <c r="E10" s="100" t="s">
        <v>404</v>
      </c>
      <c r="F10" s="100" t="s">
        <v>400</v>
      </c>
      <c r="G10" s="100" t="s">
        <v>401</v>
      </c>
      <c r="H10" s="100" t="s">
        <v>402</v>
      </c>
      <c r="I10" s="100" t="s">
        <v>396</v>
      </c>
      <c r="J10" s="100" t="s">
        <v>405</v>
      </c>
    </row>
    <row r="11" spans="1:10" ht="42" customHeight="1">
      <c r="A11" s="202" t="s">
        <v>372</v>
      </c>
      <c r="B11" s="202" t="s">
        <v>390</v>
      </c>
      <c r="C11" s="100" t="s">
        <v>406</v>
      </c>
      <c r="D11" s="100" t="s">
        <v>407</v>
      </c>
      <c r="E11" s="100" t="s">
        <v>408</v>
      </c>
      <c r="F11" s="100" t="s">
        <v>400</v>
      </c>
      <c r="G11" s="100" t="s">
        <v>401</v>
      </c>
      <c r="H11" s="100" t="s">
        <v>402</v>
      </c>
      <c r="I11" s="100" t="s">
        <v>409</v>
      </c>
      <c r="J11" s="100" t="s">
        <v>410</v>
      </c>
    </row>
    <row r="12" spans="1:10" ht="42" customHeight="1">
      <c r="A12" s="202" t="s">
        <v>372</v>
      </c>
      <c r="B12" s="202" t="s">
        <v>390</v>
      </c>
      <c r="C12" s="100" t="s">
        <v>411</v>
      </c>
      <c r="D12" s="100" t="s">
        <v>412</v>
      </c>
      <c r="E12" s="100" t="s">
        <v>413</v>
      </c>
      <c r="F12" s="100" t="s">
        <v>394</v>
      </c>
      <c r="G12" s="100" t="s">
        <v>80</v>
      </c>
      <c r="H12" s="100" t="s">
        <v>414</v>
      </c>
      <c r="I12" s="100" t="s">
        <v>396</v>
      </c>
      <c r="J12" s="100" t="s">
        <v>415</v>
      </c>
    </row>
    <row r="13" spans="1:10" ht="42" customHeight="1">
      <c r="A13" s="202" t="s">
        <v>375</v>
      </c>
      <c r="B13" s="202" t="s">
        <v>416</v>
      </c>
      <c r="C13" s="100" t="s">
        <v>391</v>
      </c>
      <c r="D13" s="100" t="s">
        <v>392</v>
      </c>
      <c r="E13" s="100" t="s">
        <v>417</v>
      </c>
      <c r="F13" s="100" t="s">
        <v>400</v>
      </c>
      <c r="G13" s="100" t="s">
        <v>418</v>
      </c>
      <c r="H13" s="100" t="s">
        <v>419</v>
      </c>
      <c r="I13" s="100" t="s">
        <v>396</v>
      </c>
      <c r="J13" s="100" t="s">
        <v>420</v>
      </c>
    </row>
    <row r="14" spans="1:10" ht="42" customHeight="1">
      <c r="A14" s="202" t="s">
        <v>375</v>
      </c>
      <c r="B14" s="202" t="s">
        <v>416</v>
      </c>
      <c r="C14" s="100" t="s">
        <v>391</v>
      </c>
      <c r="D14" s="100" t="s">
        <v>398</v>
      </c>
      <c r="E14" s="100" t="s">
        <v>421</v>
      </c>
      <c r="F14" s="100" t="s">
        <v>400</v>
      </c>
      <c r="G14" s="100" t="s">
        <v>401</v>
      </c>
      <c r="H14" s="100" t="s">
        <v>402</v>
      </c>
      <c r="I14" s="100" t="s">
        <v>396</v>
      </c>
      <c r="J14" s="100" t="s">
        <v>422</v>
      </c>
    </row>
    <row r="15" spans="1:10" ht="42" customHeight="1">
      <c r="A15" s="202" t="s">
        <v>375</v>
      </c>
      <c r="B15" s="202" t="s">
        <v>416</v>
      </c>
      <c r="C15" s="100" t="s">
        <v>391</v>
      </c>
      <c r="D15" s="100" t="s">
        <v>398</v>
      </c>
      <c r="E15" s="100" t="s">
        <v>423</v>
      </c>
      <c r="F15" s="100" t="s">
        <v>400</v>
      </c>
      <c r="G15" s="100" t="s">
        <v>401</v>
      </c>
      <c r="H15" s="100" t="s">
        <v>424</v>
      </c>
      <c r="I15" s="100" t="s">
        <v>396</v>
      </c>
      <c r="J15" s="100" t="s">
        <v>425</v>
      </c>
    </row>
    <row r="16" spans="1:10" ht="42" customHeight="1">
      <c r="A16" s="202" t="s">
        <v>375</v>
      </c>
      <c r="B16" s="202" t="s">
        <v>416</v>
      </c>
      <c r="C16" s="100" t="s">
        <v>406</v>
      </c>
      <c r="D16" s="100" t="s">
        <v>407</v>
      </c>
      <c r="E16" s="100" t="s">
        <v>426</v>
      </c>
      <c r="F16" s="100" t="s">
        <v>400</v>
      </c>
      <c r="G16" s="100" t="s">
        <v>427</v>
      </c>
      <c r="H16" s="100"/>
      <c r="I16" s="100" t="s">
        <v>409</v>
      </c>
      <c r="J16" s="100" t="s">
        <v>428</v>
      </c>
    </row>
    <row r="17" spans="1:10" ht="42" customHeight="1">
      <c r="A17" s="202" t="s">
        <v>375</v>
      </c>
      <c r="B17" s="202" t="s">
        <v>416</v>
      </c>
      <c r="C17" s="100" t="s">
        <v>411</v>
      </c>
      <c r="D17" s="100" t="s">
        <v>412</v>
      </c>
      <c r="E17" s="100" t="s">
        <v>429</v>
      </c>
      <c r="F17" s="100" t="s">
        <v>430</v>
      </c>
      <c r="G17" s="100" t="s">
        <v>431</v>
      </c>
      <c r="H17" s="100" t="s">
        <v>402</v>
      </c>
      <c r="I17" s="100" t="s">
        <v>396</v>
      </c>
      <c r="J17" s="100" t="s">
        <v>432</v>
      </c>
    </row>
    <row r="18" spans="1:10" ht="42" customHeight="1">
      <c r="A18" s="202" t="s">
        <v>373</v>
      </c>
      <c r="B18" s="202" t="s">
        <v>433</v>
      </c>
      <c r="C18" s="100" t="s">
        <v>391</v>
      </c>
      <c r="D18" s="100" t="s">
        <v>434</v>
      </c>
      <c r="E18" s="100" t="s">
        <v>435</v>
      </c>
      <c r="F18" s="100" t="s">
        <v>430</v>
      </c>
      <c r="G18" s="100" t="s">
        <v>431</v>
      </c>
      <c r="H18" s="100" t="s">
        <v>402</v>
      </c>
      <c r="I18" s="100" t="s">
        <v>396</v>
      </c>
      <c r="J18" s="100" t="s">
        <v>436</v>
      </c>
    </row>
    <row r="19" spans="1:10" ht="42" customHeight="1">
      <c r="A19" s="202" t="s">
        <v>373</v>
      </c>
      <c r="B19" s="202" t="s">
        <v>433</v>
      </c>
      <c r="C19" s="100" t="s">
        <v>406</v>
      </c>
      <c r="D19" s="100" t="s">
        <v>437</v>
      </c>
      <c r="E19" s="100" t="s">
        <v>438</v>
      </c>
      <c r="F19" s="100" t="s">
        <v>430</v>
      </c>
      <c r="G19" s="100" t="s">
        <v>439</v>
      </c>
      <c r="H19" s="100" t="s">
        <v>402</v>
      </c>
      <c r="I19" s="100" t="s">
        <v>396</v>
      </c>
      <c r="J19" s="100" t="s">
        <v>440</v>
      </c>
    </row>
    <row r="20" spans="1:10" ht="42" customHeight="1">
      <c r="A20" s="202" t="s">
        <v>373</v>
      </c>
      <c r="B20" s="202" t="s">
        <v>433</v>
      </c>
      <c r="C20" s="100" t="s">
        <v>411</v>
      </c>
      <c r="D20" s="100" t="s">
        <v>412</v>
      </c>
      <c r="E20" s="100" t="s">
        <v>441</v>
      </c>
      <c r="F20" s="100" t="s">
        <v>430</v>
      </c>
      <c r="G20" s="100" t="s">
        <v>431</v>
      </c>
      <c r="H20" s="100" t="s">
        <v>402</v>
      </c>
      <c r="I20" s="100" t="s">
        <v>396</v>
      </c>
      <c r="J20" s="100" t="s">
        <v>442</v>
      </c>
    </row>
    <row r="21" spans="1:10" ht="42" customHeight="1">
      <c r="A21" s="202" t="s">
        <v>376</v>
      </c>
      <c r="B21" s="202" t="s">
        <v>443</v>
      </c>
      <c r="C21" s="100" t="s">
        <v>391</v>
      </c>
      <c r="D21" s="100" t="s">
        <v>392</v>
      </c>
      <c r="E21" s="100" t="s">
        <v>444</v>
      </c>
      <c r="F21" s="100" t="s">
        <v>400</v>
      </c>
      <c r="G21" s="100" t="s">
        <v>81</v>
      </c>
      <c r="H21" s="100" t="s">
        <v>445</v>
      </c>
      <c r="I21" s="100" t="s">
        <v>396</v>
      </c>
      <c r="J21" s="100" t="s">
        <v>446</v>
      </c>
    </row>
    <row r="22" spans="1:10" ht="42" customHeight="1">
      <c r="A22" s="202" t="s">
        <v>376</v>
      </c>
      <c r="B22" s="202" t="s">
        <v>443</v>
      </c>
      <c r="C22" s="100" t="s">
        <v>406</v>
      </c>
      <c r="D22" s="100" t="s">
        <v>407</v>
      </c>
      <c r="E22" s="100" t="s">
        <v>447</v>
      </c>
      <c r="F22" s="100" t="s">
        <v>430</v>
      </c>
      <c r="G22" s="100" t="s">
        <v>448</v>
      </c>
      <c r="H22" s="100" t="s">
        <v>424</v>
      </c>
      <c r="I22" s="100" t="s">
        <v>396</v>
      </c>
      <c r="J22" s="100" t="s">
        <v>449</v>
      </c>
    </row>
    <row r="23" spans="1:10" ht="42" customHeight="1">
      <c r="A23" s="202" t="s">
        <v>376</v>
      </c>
      <c r="B23" s="202" t="s">
        <v>443</v>
      </c>
      <c r="C23" s="100" t="s">
        <v>411</v>
      </c>
      <c r="D23" s="100" t="s">
        <v>412</v>
      </c>
      <c r="E23" s="100" t="s">
        <v>450</v>
      </c>
      <c r="F23" s="100" t="s">
        <v>430</v>
      </c>
      <c r="G23" s="100" t="s">
        <v>439</v>
      </c>
      <c r="H23" s="100" t="s">
        <v>402</v>
      </c>
      <c r="I23" s="100" t="s">
        <v>396</v>
      </c>
      <c r="J23" s="100" t="s">
        <v>451</v>
      </c>
    </row>
    <row r="24" spans="1:10" ht="42" customHeight="1">
      <c r="A24" s="202" t="s">
        <v>379</v>
      </c>
      <c r="B24" s="202" t="s">
        <v>452</v>
      </c>
      <c r="C24" s="100" t="s">
        <v>391</v>
      </c>
      <c r="D24" s="100" t="s">
        <v>392</v>
      </c>
      <c r="E24" s="100" t="s">
        <v>453</v>
      </c>
      <c r="F24" s="100" t="s">
        <v>430</v>
      </c>
      <c r="G24" s="100" t="s">
        <v>454</v>
      </c>
      <c r="H24" s="100" t="s">
        <v>414</v>
      </c>
      <c r="I24" s="100" t="s">
        <v>396</v>
      </c>
      <c r="J24" s="100" t="s">
        <v>455</v>
      </c>
    </row>
    <row r="25" spans="1:10" ht="42" customHeight="1">
      <c r="A25" s="202" t="s">
        <v>379</v>
      </c>
      <c r="B25" s="202" t="s">
        <v>452</v>
      </c>
      <c r="C25" s="100" t="s">
        <v>391</v>
      </c>
      <c r="D25" s="100" t="s">
        <v>398</v>
      </c>
      <c r="E25" s="100" t="s">
        <v>456</v>
      </c>
      <c r="F25" s="100" t="s">
        <v>430</v>
      </c>
      <c r="G25" s="100" t="s">
        <v>431</v>
      </c>
      <c r="H25" s="100" t="s">
        <v>402</v>
      </c>
      <c r="I25" s="100" t="s">
        <v>396</v>
      </c>
      <c r="J25" s="100" t="s">
        <v>457</v>
      </c>
    </row>
    <row r="26" spans="1:10" ht="42" customHeight="1">
      <c r="A26" s="202" t="s">
        <v>379</v>
      </c>
      <c r="B26" s="202" t="s">
        <v>452</v>
      </c>
      <c r="C26" s="100" t="s">
        <v>406</v>
      </c>
      <c r="D26" s="100" t="s">
        <v>458</v>
      </c>
      <c r="E26" s="100" t="s">
        <v>459</v>
      </c>
      <c r="F26" s="100" t="s">
        <v>430</v>
      </c>
      <c r="G26" s="100" t="s">
        <v>460</v>
      </c>
      <c r="H26" s="100" t="s">
        <v>402</v>
      </c>
      <c r="I26" s="100" t="s">
        <v>396</v>
      </c>
      <c r="J26" s="100" t="s">
        <v>461</v>
      </c>
    </row>
    <row r="27" spans="1:10" ht="42" customHeight="1">
      <c r="A27" s="202" t="s">
        <v>379</v>
      </c>
      <c r="B27" s="202" t="s">
        <v>452</v>
      </c>
      <c r="C27" s="100" t="s">
        <v>411</v>
      </c>
      <c r="D27" s="100" t="s">
        <v>412</v>
      </c>
      <c r="E27" s="100" t="s">
        <v>462</v>
      </c>
      <c r="F27" s="100" t="s">
        <v>430</v>
      </c>
      <c r="G27" s="100" t="s">
        <v>431</v>
      </c>
      <c r="H27" s="100" t="s">
        <v>402</v>
      </c>
      <c r="I27" s="100" t="s">
        <v>396</v>
      </c>
      <c r="J27" s="100" t="s">
        <v>463</v>
      </c>
    </row>
    <row r="28" spans="1:10" ht="42" customHeight="1">
      <c r="A28" s="202" t="s">
        <v>369</v>
      </c>
      <c r="B28" s="202" t="s">
        <v>464</v>
      </c>
      <c r="C28" s="100" t="s">
        <v>391</v>
      </c>
      <c r="D28" s="100" t="s">
        <v>392</v>
      </c>
      <c r="E28" s="100" t="s">
        <v>465</v>
      </c>
      <c r="F28" s="100" t="s">
        <v>400</v>
      </c>
      <c r="G28" s="100" t="s">
        <v>85</v>
      </c>
      <c r="H28" s="100" t="s">
        <v>395</v>
      </c>
      <c r="I28" s="100" t="s">
        <v>396</v>
      </c>
      <c r="J28" s="100" t="s">
        <v>466</v>
      </c>
    </row>
    <row r="29" spans="1:10" ht="42" customHeight="1">
      <c r="A29" s="202" t="s">
        <v>369</v>
      </c>
      <c r="B29" s="202" t="s">
        <v>464</v>
      </c>
      <c r="C29" s="100" t="s">
        <v>391</v>
      </c>
      <c r="D29" s="100" t="s">
        <v>392</v>
      </c>
      <c r="E29" s="100" t="s">
        <v>467</v>
      </c>
      <c r="F29" s="100" t="s">
        <v>400</v>
      </c>
      <c r="G29" s="100" t="s">
        <v>82</v>
      </c>
      <c r="H29" s="100" t="s">
        <v>395</v>
      </c>
      <c r="I29" s="100" t="s">
        <v>396</v>
      </c>
      <c r="J29" s="100" t="s">
        <v>466</v>
      </c>
    </row>
    <row r="30" spans="1:10" ht="42" customHeight="1">
      <c r="A30" s="202" t="s">
        <v>369</v>
      </c>
      <c r="B30" s="202" t="s">
        <v>464</v>
      </c>
      <c r="C30" s="100" t="s">
        <v>391</v>
      </c>
      <c r="D30" s="100" t="s">
        <v>398</v>
      </c>
      <c r="E30" s="100" t="s">
        <v>468</v>
      </c>
      <c r="F30" s="100" t="s">
        <v>400</v>
      </c>
      <c r="G30" s="100" t="s">
        <v>401</v>
      </c>
      <c r="H30" s="100" t="s">
        <v>402</v>
      </c>
      <c r="I30" s="100" t="s">
        <v>396</v>
      </c>
      <c r="J30" s="100" t="s">
        <v>466</v>
      </c>
    </row>
    <row r="31" spans="1:10" ht="42" customHeight="1">
      <c r="A31" s="202" t="s">
        <v>369</v>
      </c>
      <c r="B31" s="202" t="s">
        <v>464</v>
      </c>
      <c r="C31" s="100" t="s">
        <v>391</v>
      </c>
      <c r="D31" s="100" t="s">
        <v>398</v>
      </c>
      <c r="E31" s="100" t="s">
        <v>469</v>
      </c>
      <c r="F31" s="100" t="s">
        <v>400</v>
      </c>
      <c r="G31" s="100" t="s">
        <v>401</v>
      </c>
      <c r="H31" s="100" t="s">
        <v>402</v>
      </c>
      <c r="I31" s="100" t="s">
        <v>396</v>
      </c>
      <c r="J31" s="100" t="s">
        <v>466</v>
      </c>
    </row>
    <row r="32" spans="1:10" ht="42" customHeight="1">
      <c r="A32" s="202" t="s">
        <v>369</v>
      </c>
      <c r="B32" s="202" t="s">
        <v>464</v>
      </c>
      <c r="C32" s="100" t="s">
        <v>391</v>
      </c>
      <c r="D32" s="100" t="s">
        <v>434</v>
      </c>
      <c r="E32" s="100" t="s">
        <v>470</v>
      </c>
      <c r="F32" s="100" t="s">
        <v>394</v>
      </c>
      <c r="G32" s="100" t="s">
        <v>471</v>
      </c>
      <c r="H32" s="100" t="s">
        <v>472</v>
      </c>
      <c r="I32" s="100" t="s">
        <v>409</v>
      </c>
      <c r="J32" s="100" t="s">
        <v>473</v>
      </c>
    </row>
    <row r="33" spans="1:10" ht="42" customHeight="1">
      <c r="A33" s="202" t="s">
        <v>369</v>
      </c>
      <c r="B33" s="202" t="s">
        <v>464</v>
      </c>
      <c r="C33" s="100" t="s">
        <v>391</v>
      </c>
      <c r="D33" s="100" t="s">
        <v>434</v>
      </c>
      <c r="E33" s="100" t="s">
        <v>474</v>
      </c>
      <c r="F33" s="100" t="s">
        <v>394</v>
      </c>
      <c r="G33" s="100" t="s">
        <v>475</v>
      </c>
      <c r="H33" s="100" t="s">
        <v>472</v>
      </c>
      <c r="I33" s="100" t="s">
        <v>396</v>
      </c>
      <c r="J33" s="100" t="s">
        <v>473</v>
      </c>
    </row>
    <row r="34" spans="1:10" ht="42" customHeight="1">
      <c r="A34" s="202" t="s">
        <v>369</v>
      </c>
      <c r="B34" s="202" t="s">
        <v>464</v>
      </c>
      <c r="C34" s="100" t="s">
        <v>391</v>
      </c>
      <c r="D34" s="100" t="s">
        <v>476</v>
      </c>
      <c r="E34" s="100" t="s">
        <v>477</v>
      </c>
      <c r="F34" s="100" t="s">
        <v>394</v>
      </c>
      <c r="G34" s="100" t="s">
        <v>94</v>
      </c>
      <c r="H34" s="100" t="s">
        <v>478</v>
      </c>
      <c r="I34" s="100" t="s">
        <v>396</v>
      </c>
      <c r="J34" s="100" t="s">
        <v>479</v>
      </c>
    </row>
    <row r="35" spans="1:10" ht="42" customHeight="1">
      <c r="A35" s="202" t="s">
        <v>369</v>
      </c>
      <c r="B35" s="202" t="s">
        <v>464</v>
      </c>
      <c r="C35" s="100" t="s">
        <v>406</v>
      </c>
      <c r="D35" s="100" t="s">
        <v>458</v>
      </c>
      <c r="E35" s="100" t="s">
        <v>480</v>
      </c>
      <c r="F35" s="100" t="s">
        <v>400</v>
      </c>
      <c r="G35" s="100" t="s">
        <v>481</v>
      </c>
      <c r="H35" s="100"/>
      <c r="I35" s="100" t="s">
        <v>409</v>
      </c>
      <c r="J35" s="100" t="s">
        <v>466</v>
      </c>
    </row>
    <row r="36" spans="1:10" ht="42" customHeight="1">
      <c r="A36" s="202" t="s">
        <v>369</v>
      </c>
      <c r="B36" s="202" t="s">
        <v>464</v>
      </c>
      <c r="C36" s="100" t="s">
        <v>406</v>
      </c>
      <c r="D36" s="100" t="s">
        <v>458</v>
      </c>
      <c r="E36" s="100" t="s">
        <v>482</v>
      </c>
      <c r="F36" s="100" t="s">
        <v>400</v>
      </c>
      <c r="G36" s="100" t="s">
        <v>401</v>
      </c>
      <c r="H36" s="100" t="s">
        <v>402</v>
      </c>
      <c r="I36" s="100" t="s">
        <v>396</v>
      </c>
      <c r="J36" s="100" t="s">
        <v>483</v>
      </c>
    </row>
    <row r="37" spans="1:10" ht="42" customHeight="1">
      <c r="A37" s="202" t="s">
        <v>369</v>
      </c>
      <c r="B37" s="202" t="s">
        <v>464</v>
      </c>
      <c r="C37" s="100" t="s">
        <v>406</v>
      </c>
      <c r="D37" s="100" t="s">
        <v>458</v>
      </c>
      <c r="E37" s="100" t="s">
        <v>484</v>
      </c>
      <c r="F37" s="100" t="s">
        <v>400</v>
      </c>
      <c r="G37" s="100" t="s">
        <v>481</v>
      </c>
      <c r="H37" s="100"/>
      <c r="I37" s="100" t="s">
        <v>409</v>
      </c>
      <c r="J37" s="100" t="s">
        <v>466</v>
      </c>
    </row>
    <row r="38" spans="1:10" ht="42" customHeight="1">
      <c r="A38" s="202" t="s">
        <v>369</v>
      </c>
      <c r="B38" s="202" t="s">
        <v>464</v>
      </c>
      <c r="C38" s="100" t="s">
        <v>411</v>
      </c>
      <c r="D38" s="100" t="s">
        <v>412</v>
      </c>
      <c r="E38" s="100" t="s">
        <v>485</v>
      </c>
      <c r="F38" s="100" t="s">
        <v>430</v>
      </c>
      <c r="G38" s="100" t="s">
        <v>486</v>
      </c>
      <c r="H38" s="100" t="s">
        <v>402</v>
      </c>
      <c r="I38" s="100" t="s">
        <v>396</v>
      </c>
      <c r="J38" s="100" t="s">
        <v>487</v>
      </c>
    </row>
    <row r="39" spans="1:10" ht="42" customHeight="1">
      <c r="A39" s="202" t="s">
        <v>369</v>
      </c>
      <c r="B39" s="202" t="s">
        <v>464</v>
      </c>
      <c r="C39" s="100" t="s">
        <v>411</v>
      </c>
      <c r="D39" s="100" t="s">
        <v>412</v>
      </c>
      <c r="E39" s="100" t="s">
        <v>488</v>
      </c>
      <c r="F39" s="100" t="s">
        <v>430</v>
      </c>
      <c r="G39" s="100" t="s">
        <v>431</v>
      </c>
      <c r="H39" s="100" t="s">
        <v>402</v>
      </c>
      <c r="I39" s="100" t="s">
        <v>396</v>
      </c>
      <c r="J39" s="100" t="s">
        <v>487</v>
      </c>
    </row>
    <row r="40" spans="1:10" ht="42" customHeight="1">
      <c r="A40" s="202" t="s">
        <v>374</v>
      </c>
      <c r="B40" s="202" t="s">
        <v>489</v>
      </c>
      <c r="C40" s="100" t="s">
        <v>391</v>
      </c>
      <c r="D40" s="100" t="s">
        <v>398</v>
      </c>
      <c r="E40" s="100" t="s">
        <v>490</v>
      </c>
      <c r="F40" s="100" t="s">
        <v>400</v>
      </c>
      <c r="G40" s="100" t="s">
        <v>401</v>
      </c>
      <c r="H40" s="100" t="s">
        <v>402</v>
      </c>
      <c r="I40" s="100" t="s">
        <v>396</v>
      </c>
      <c r="J40" s="100" t="s">
        <v>491</v>
      </c>
    </row>
    <row r="41" spans="1:10" ht="42" customHeight="1">
      <c r="A41" s="202" t="s">
        <v>374</v>
      </c>
      <c r="B41" s="202" t="s">
        <v>489</v>
      </c>
      <c r="C41" s="100" t="s">
        <v>406</v>
      </c>
      <c r="D41" s="100" t="s">
        <v>437</v>
      </c>
      <c r="E41" s="100" t="s">
        <v>492</v>
      </c>
      <c r="F41" s="100" t="s">
        <v>430</v>
      </c>
      <c r="G41" s="100" t="s">
        <v>80</v>
      </c>
      <c r="H41" s="100" t="s">
        <v>493</v>
      </c>
      <c r="I41" s="100" t="s">
        <v>396</v>
      </c>
      <c r="J41" s="100" t="s">
        <v>494</v>
      </c>
    </row>
    <row r="42" spans="1:10" ht="42" customHeight="1">
      <c r="A42" s="202" t="s">
        <v>374</v>
      </c>
      <c r="B42" s="202" t="s">
        <v>489</v>
      </c>
      <c r="C42" s="100" t="s">
        <v>411</v>
      </c>
      <c r="D42" s="100" t="s">
        <v>412</v>
      </c>
      <c r="E42" s="100" t="s">
        <v>495</v>
      </c>
      <c r="F42" s="100" t="s">
        <v>430</v>
      </c>
      <c r="G42" s="100" t="s">
        <v>431</v>
      </c>
      <c r="H42" s="100" t="s">
        <v>402</v>
      </c>
      <c r="I42" s="100" t="s">
        <v>396</v>
      </c>
      <c r="J42" s="100" t="s">
        <v>496</v>
      </c>
    </row>
    <row r="43" spans="1:10" ht="42" customHeight="1">
      <c r="A43" s="202" t="s">
        <v>367</v>
      </c>
      <c r="B43" s="202" t="s">
        <v>497</v>
      </c>
      <c r="C43" s="100" t="s">
        <v>406</v>
      </c>
      <c r="D43" s="100" t="s">
        <v>407</v>
      </c>
      <c r="E43" s="100" t="s">
        <v>498</v>
      </c>
      <c r="F43" s="100" t="s">
        <v>430</v>
      </c>
      <c r="G43" s="100" t="s">
        <v>5</v>
      </c>
      <c r="H43" s="100" t="s">
        <v>402</v>
      </c>
      <c r="I43" s="100" t="s">
        <v>396</v>
      </c>
      <c r="J43" s="100" t="s">
        <v>499</v>
      </c>
    </row>
    <row r="44" spans="1:10" ht="42" customHeight="1">
      <c r="A44" s="202" t="s">
        <v>367</v>
      </c>
      <c r="B44" s="202" t="s">
        <v>497</v>
      </c>
      <c r="C44" s="100" t="s">
        <v>411</v>
      </c>
      <c r="D44" s="100" t="s">
        <v>412</v>
      </c>
      <c r="E44" s="100" t="s">
        <v>500</v>
      </c>
      <c r="F44" s="100" t="s">
        <v>430</v>
      </c>
      <c r="G44" s="100" t="s">
        <v>431</v>
      </c>
      <c r="H44" s="100" t="s">
        <v>402</v>
      </c>
      <c r="I44" s="100" t="s">
        <v>396</v>
      </c>
      <c r="J44" s="100" t="s">
        <v>501</v>
      </c>
    </row>
    <row r="45" spans="1:10" ht="42" customHeight="1">
      <c r="A45" s="101" t="s">
        <v>240</v>
      </c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0" ht="42" customHeight="1">
      <c r="A46" s="202" t="s">
        <v>384</v>
      </c>
      <c r="B46" s="202" t="s">
        <v>502</v>
      </c>
      <c r="C46" s="100" t="s">
        <v>391</v>
      </c>
      <c r="D46" s="100" t="s">
        <v>434</v>
      </c>
      <c r="E46" s="100" t="s">
        <v>503</v>
      </c>
      <c r="F46" s="100" t="s">
        <v>430</v>
      </c>
      <c r="G46" s="100" t="s">
        <v>401</v>
      </c>
      <c r="H46" s="100" t="s">
        <v>402</v>
      </c>
      <c r="I46" s="100" t="s">
        <v>396</v>
      </c>
      <c r="J46" s="100" t="s">
        <v>504</v>
      </c>
    </row>
    <row r="47" spans="1:10" ht="42" customHeight="1">
      <c r="A47" s="202" t="s">
        <v>384</v>
      </c>
      <c r="B47" s="202" t="s">
        <v>502</v>
      </c>
      <c r="C47" s="100" t="s">
        <v>406</v>
      </c>
      <c r="D47" s="100" t="s">
        <v>437</v>
      </c>
      <c r="E47" s="100" t="s">
        <v>505</v>
      </c>
      <c r="F47" s="100" t="s">
        <v>430</v>
      </c>
      <c r="G47" s="100" t="s">
        <v>506</v>
      </c>
      <c r="H47" s="100" t="s">
        <v>478</v>
      </c>
      <c r="I47" s="100" t="s">
        <v>396</v>
      </c>
      <c r="J47" s="100" t="s">
        <v>507</v>
      </c>
    </row>
    <row r="48" spans="1:10" ht="42" customHeight="1">
      <c r="A48" s="202" t="s">
        <v>384</v>
      </c>
      <c r="B48" s="202" t="s">
        <v>502</v>
      </c>
      <c r="C48" s="100" t="s">
        <v>411</v>
      </c>
      <c r="D48" s="100" t="s">
        <v>412</v>
      </c>
      <c r="E48" s="100" t="s">
        <v>450</v>
      </c>
      <c r="F48" s="100" t="s">
        <v>430</v>
      </c>
      <c r="G48" s="100" t="s">
        <v>431</v>
      </c>
      <c r="H48" s="100" t="s">
        <v>402</v>
      </c>
      <c r="I48" s="100" t="s">
        <v>396</v>
      </c>
      <c r="J48" s="100" t="s">
        <v>508</v>
      </c>
    </row>
    <row r="49" spans="1:10" ht="42" customHeight="1">
      <c r="A49" s="202" t="s">
        <v>382</v>
      </c>
      <c r="B49" s="202" t="s">
        <v>509</v>
      </c>
      <c r="C49" s="100" t="s">
        <v>391</v>
      </c>
      <c r="D49" s="100" t="s">
        <v>398</v>
      </c>
      <c r="E49" s="100" t="s">
        <v>510</v>
      </c>
      <c r="F49" s="100" t="s">
        <v>430</v>
      </c>
      <c r="G49" s="100" t="s">
        <v>431</v>
      </c>
      <c r="H49" s="100" t="s">
        <v>402</v>
      </c>
      <c r="I49" s="100" t="s">
        <v>409</v>
      </c>
      <c r="J49" s="100" t="s">
        <v>511</v>
      </c>
    </row>
    <row r="50" spans="1:10" ht="42" customHeight="1">
      <c r="A50" s="202" t="s">
        <v>382</v>
      </c>
      <c r="B50" s="202" t="s">
        <v>509</v>
      </c>
      <c r="C50" s="100" t="s">
        <v>406</v>
      </c>
      <c r="D50" s="100" t="s">
        <v>437</v>
      </c>
      <c r="E50" s="100" t="s">
        <v>512</v>
      </c>
      <c r="F50" s="100" t="s">
        <v>430</v>
      </c>
      <c r="G50" s="100" t="s">
        <v>431</v>
      </c>
      <c r="H50" s="100" t="s">
        <v>402</v>
      </c>
      <c r="I50" s="100" t="s">
        <v>396</v>
      </c>
      <c r="J50" s="100" t="s">
        <v>513</v>
      </c>
    </row>
    <row r="51" spans="1:10" ht="42" customHeight="1">
      <c r="A51" s="202" t="s">
        <v>382</v>
      </c>
      <c r="B51" s="202" t="s">
        <v>509</v>
      </c>
      <c r="C51" s="100" t="s">
        <v>411</v>
      </c>
      <c r="D51" s="100" t="s">
        <v>412</v>
      </c>
      <c r="E51" s="100" t="s">
        <v>514</v>
      </c>
      <c r="F51" s="100" t="s">
        <v>430</v>
      </c>
      <c r="G51" s="100" t="s">
        <v>431</v>
      </c>
      <c r="H51" s="100" t="s">
        <v>402</v>
      </c>
      <c r="I51" s="100" t="s">
        <v>396</v>
      </c>
      <c r="J51" s="100" t="s">
        <v>515</v>
      </c>
    </row>
    <row r="52" spans="1:10" ht="42" customHeight="1">
      <c r="A52" s="202" t="s">
        <v>387</v>
      </c>
      <c r="B52" s="202" t="s">
        <v>516</v>
      </c>
      <c r="C52" s="100" t="s">
        <v>391</v>
      </c>
      <c r="D52" s="100" t="s">
        <v>398</v>
      </c>
      <c r="E52" s="100" t="s">
        <v>517</v>
      </c>
      <c r="F52" s="100" t="s">
        <v>430</v>
      </c>
      <c r="G52" s="100" t="s">
        <v>401</v>
      </c>
      <c r="H52" s="100" t="s">
        <v>402</v>
      </c>
      <c r="I52" s="100" t="s">
        <v>396</v>
      </c>
      <c r="J52" s="100" t="s">
        <v>518</v>
      </c>
    </row>
    <row r="53" spans="1:10" ht="42" customHeight="1">
      <c r="A53" s="202" t="s">
        <v>387</v>
      </c>
      <c r="B53" s="202" t="s">
        <v>516</v>
      </c>
      <c r="C53" s="100" t="s">
        <v>406</v>
      </c>
      <c r="D53" s="100" t="s">
        <v>407</v>
      </c>
      <c r="E53" s="100" t="s">
        <v>519</v>
      </c>
      <c r="F53" s="100" t="s">
        <v>430</v>
      </c>
      <c r="G53" s="100" t="s">
        <v>520</v>
      </c>
      <c r="H53" s="100" t="s">
        <v>424</v>
      </c>
      <c r="I53" s="100" t="s">
        <v>396</v>
      </c>
      <c r="J53" s="100" t="s">
        <v>521</v>
      </c>
    </row>
    <row r="54" spans="1:10" ht="42" customHeight="1">
      <c r="A54" s="202" t="s">
        <v>387</v>
      </c>
      <c r="B54" s="202" t="s">
        <v>516</v>
      </c>
      <c r="C54" s="100" t="s">
        <v>411</v>
      </c>
      <c r="D54" s="100" t="s">
        <v>412</v>
      </c>
      <c r="E54" s="100" t="s">
        <v>450</v>
      </c>
      <c r="F54" s="100" t="s">
        <v>430</v>
      </c>
      <c r="G54" s="100" t="s">
        <v>401</v>
      </c>
      <c r="H54" s="100" t="s">
        <v>402</v>
      </c>
      <c r="I54" s="100" t="s">
        <v>396</v>
      </c>
      <c r="J54" s="100" t="s">
        <v>451</v>
      </c>
    </row>
    <row r="55" spans="1:10" ht="42" customHeight="1">
      <c r="A55" s="202" t="s">
        <v>380</v>
      </c>
      <c r="B55" s="202" t="s">
        <v>522</v>
      </c>
      <c r="C55" s="100" t="s">
        <v>391</v>
      </c>
      <c r="D55" s="100" t="s">
        <v>398</v>
      </c>
      <c r="E55" s="100" t="s">
        <v>523</v>
      </c>
      <c r="F55" s="100" t="s">
        <v>430</v>
      </c>
      <c r="G55" s="100" t="s">
        <v>401</v>
      </c>
      <c r="H55" s="100" t="s">
        <v>402</v>
      </c>
      <c r="I55" s="100" t="s">
        <v>396</v>
      </c>
      <c r="J55" s="100" t="s">
        <v>524</v>
      </c>
    </row>
    <row r="56" spans="1:10" ht="42" customHeight="1">
      <c r="A56" s="202" t="s">
        <v>380</v>
      </c>
      <c r="B56" s="202" t="s">
        <v>522</v>
      </c>
      <c r="C56" s="100" t="s">
        <v>406</v>
      </c>
      <c r="D56" s="100" t="s">
        <v>437</v>
      </c>
      <c r="E56" s="100" t="s">
        <v>525</v>
      </c>
      <c r="F56" s="100" t="s">
        <v>430</v>
      </c>
      <c r="G56" s="100" t="s">
        <v>486</v>
      </c>
      <c r="H56" s="100" t="s">
        <v>402</v>
      </c>
      <c r="I56" s="100" t="s">
        <v>396</v>
      </c>
      <c r="J56" s="100" t="s">
        <v>526</v>
      </c>
    </row>
    <row r="57" spans="1:10" ht="42" customHeight="1">
      <c r="A57" s="202" t="s">
        <v>380</v>
      </c>
      <c r="B57" s="202" t="s">
        <v>522</v>
      </c>
      <c r="C57" s="100" t="s">
        <v>411</v>
      </c>
      <c r="D57" s="100" t="s">
        <v>412</v>
      </c>
      <c r="E57" s="100" t="s">
        <v>450</v>
      </c>
      <c r="F57" s="100" t="s">
        <v>430</v>
      </c>
      <c r="G57" s="100" t="s">
        <v>431</v>
      </c>
      <c r="H57" s="100" t="s">
        <v>402</v>
      </c>
      <c r="I57" s="100" t="s">
        <v>396</v>
      </c>
      <c r="J57" s="100" t="s">
        <v>451</v>
      </c>
    </row>
    <row r="58" spans="1:10" ht="42" customHeight="1">
      <c r="A58" s="202" t="s">
        <v>381</v>
      </c>
      <c r="B58" s="202" t="s">
        <v>527</v>
      </c>
      <c r="C58" s="100" t="s">
        <v>391</v>
      </c>
      <c r="D58" s="100" t="s">
        <v>476</v>
      </c>
      <c r="E58" s="100" t="s">
        <v>477</v>
      </c>
      <c r="F58" s="100" t="s">
        <v>430</v>
      </c>
      <c r="G58" s="100" t="s">
        <v>431</v>
      </c>
      <c r="H58" s="100" t="s">
        <v>402</v>
      </c>
      <c r="I58" s="100" t="s">
        <v>396</v>
      </c>
      <c r="J58" s="100" t="s">
        <v>528</v>
      </c>
    </row>
    <row r="59" spans="1:10" ht="42" customHeight="1">
      <c r="A59" s="202" t="s">
        <v>381</v>
      </c>
      <c r="B59" s="202" t="s">
        <v>527</v>
      </c>
      <c r="C59" s="100" t="s">
        <v>406</v>
      </c>
      <c r="D59" s="100" t="s">
        <v>407</v>
      </c>
      <c r="E59" s="100" t="s">
        <v>529</v>
      </c>
      <c r="F59" s="100" t="s">
        <v>430</v>
      </c>
      <c r="G59" s="100" t="s">
        <v>431</v>
      </c>
      <c r="H59" s="100" t="s">
        <v>402</v>
      </c>
      <c r="I59" s="100" t="s">
        <v>396</v>
      </c>
      <c r="J59" s="100" t="s">
        <v>530</v>
      </c>
    </row>
    <row r="60" spans="1:10" ht="42" customHeight="1">
      <c r="A60" s="202" t="s">
        <v>381</v>
      </c>
      <c r="B60" s="202" t="s">
        <v>527</v>
      </c>
      <c r="C60" s="100" t="s">
        <v>411</v>
      </c>
      <c r="D60" s="100" t="s">
        <v>412</v>
      </c>
      <c r="E60" s="100" t="s">
        <v>441</v>
      </c>
      <c r="F60" s="100" t="s">
        <v>430</v>
      </c>
      <c r="G60" s="100" t="s">
        <v>431</v>
      </c>
      <c r="H60" s="100" t="s">
        <v>402</v>
      </c>
      <c r="I60" s="100" t="s">
        <v>396</v>
      </c>
      <c r="J60" s="100" t="s">
        <v>531</v>
      </c>
    </row>
    <row r="61" spans="1:10" ht="42" customHeight="1">
      <c r="A61" s="202" t="s">
        <v>383</v>
      </c>
      <c r="B61" s="202" t="s">
        <v>532</v>
      </c>
      <c r="C61" s="100" t="s">
        <v>391</v>
      </c>
      <c r="D61" s="100" t="s">
        <v>434</v>
      </c>
      <c r="E61" s="100" t="s">
        <v>533</v>
      </c>
      <c r="F61" s="100" t="s">
        <v>430</v>
      </c>
      <c r="G61" s="100" t="s">
        <v>431</v>
      </c>
      <c r="H61" s="100" t="s">
        <v>402</v>
      </c>
      <c r="I61" s="100" t="s">
        <v>396</v>
      </c>
      <c r="J61" s="100" t="s">
        <v>534</v>
      </c>
    </row>
    <row r="62" spans="1:10" ht="42" customHeight="1">
      <c r="A62" s="202" t="s">
        <v>383</v>
      </c>
      <c r="B62" s="202" t="s">
        <v>532</v>
      </c>
      <c r="C62" s="100" t="s">
        <v>406</v>
      </c>
      <c r="D62" s="100" t="s">
        <v>437</v>
      </c>
      <c r="E62" s="100" t="s">
        <v>505</v>
      </c>
      <c r="F62" s="100" t="s">
        <v>430</v>
      </c>
      <c r="G62" s="100" t="s">
        <v>506</v>
      </c>
      <c r="H62" s="100" t="s">
        <v>478</v>
      </c>
      <c r="I62" s="100" t="s">
        <v>396</v>
      </c>
      <c r="J62" s="100" t="s">
        <v>535</v>
      </c>
    </row>
    <row r="63" spans="1:10" ht="42" customHeight="1">
      <c r="A63" s="202" t="s">
        <v>383</v>
      </c>
      <c r="B63" s="202" t="s">
        <v>532</v>
      </c>
      <c r="C63" s="100" t="s">
        <v>411</v>
      </c>
      <c r="D63" s="100" t="s">
        <v>412</v>
      </c>
      <c r="E63" s="100" t="s">
        <v>450</v>
      </c>
      <c r="F63" s="100" t="s">
        <v>430</v>
      </c>
      <c r="G63" s="100" t="s">
        <v>431</v>
      </c>
      <c r="H63" s="100" t="s">
        <v>402</v>
      </c>
      <c r="I63" s="100" t="s">
        <v>396</v>
      </c>
      <c r="J63" s="100" t="s">
        <v>536</v>
      </c>
    </row>
  </sheetData>
  <mergeCells count="30">
    <mergeCell ref="A46:A48"/>
    <mergeCell ref="B46:B48"/>
    <mergeCell ref="A49:A51"/>
    <mergeCell ref="B49:B51"/>
    <mergeCell ref="A61:A63"/>
    <mergeCell ref="B61:B63"/>
    <mergeCell ref="A52:A54"/>
    <mergeCell ref="B52:B54"/>
    <mergeCell ref="A55:A57"/>
    <mergeCell ref="B55:B57"/>
    <mergeCell ref="A58:A60"/>
    <mergeCell ref="B58:B60"/>
    <mergeCell ref="A28:A39"/>
    <mergeCell ref="B28:B39"/>
    <mergeCell ref="A40:A42"/>
    <mergeCell ref="B40:B42"/>
    <mergeCell ref="A43:A44"/>
    <mergeCell ref="B43:B44"/>
    <mergeCell ref="A18:A20"/>
    <mergeCell ref="B18:B20"/>
    <mergeCell ref="A21:A23"/>
    <mergeCell ref="B21:B23"/>
    <mergeCell ref="A24:A27"/>
    <mergeCell ref="B24:B27"/>
    <mergeCell ref="A2:J2"/>
    <mergeCell ref="A3:H3"/>
    <mergeCell ref="A8:A12"/>
    <mergeCell ref="B8:B12"/>
    <mergeCell ref="A13:A17"/>
    <mergeCell ref="B13:B17"/>
  </mergeCells>
  <phoneticPr fontId="16" type="noConversion"/>
  <printOptions horizontalCentered="1"/>
  <pageMargins left="0.96" right="0.96" top="0.72" bottom="0.72" header="0" footer="0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2025-03-21T05:14:06Z</cp:lastPrinted>
  <dcterms:created xsi:type="dcterms:W3CDTF">2025-02-06T07:09:00Z</dcterms:created>
  <dcterms:modified xsi:type="dcterms:W3CDTF">2025-03-23T11:11:18Z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