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0、公办财务\4预算\2025预算\2025预算公开\20250314上传\"/>
    </mc:Choice>
  </mc:AlternateContent>
  <bookViews>
    <workbookView xWindow="0" yWindow="0" windowWidth="11376" windowHeight="9108" tabRatio="89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52511"/>
</workbook>
</file>

<file path=xl/calcChain.xml><?xml version="1.0" encoding="utf-8"?>
<calcChain xmlns="http://schemas.openxmlformats.org/spreadsheetml/2006/main">
  <c r="A4" i="17" l="1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1"/>
  <c r="N23" i="8" l="1"/>
  <c r="J23" i="8"/>
  <c r="K23" i="8"/>
  <c r="I23" i="8"/>
  <c r="G8" i="5" l="1"/>
  <c r="C8" i="5" s="1"/>
  <c r="C22" i="5" s="1"/>
  <c r="D35" i="4" l="1"/>
  <c r="D7" i="4"/>
  <c r="D12" i="4"/>
  <c r="B35" i="4"/>
  <c r="O22" i="3"/>
  <c r="J22" i="3"/>
  <c r="F22" i="3"/>
  <c r="D22" i="3"/>
  <c r="E22" i="3"/>
  <c r="C22" i="3"/>
  <c r="C8" i="3"/>
  <c r="D8" i="3"/>
  <c r="F8" i="3"/>
  <c r="C9" i="2"/>
  <c r="D37" i="1" l="1"/>
  <c r="D33" i="1"/>
  <c r="D11" i="1"/>
  <c r="B37" i="1"/>
  <c r="G6" i="17" l="1"/>
  <c r="F6" i="17"/>
  <c r="E6" i="17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<sst xmlns="http://schemas.openxmlformats.org/spreadsheetml/2006/main" count="920" uniqueCount="396">
  <si>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</si>
  <si>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</si>
  <si>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</si>
  <si>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</si>
  <si>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</si>
  <si>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</si>
  <si>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</si>
  <si>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</si>
  <si>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</si>
  <si>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</si>
  <si>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</si>
  <si>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</si>
  <si>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</si>
  <si>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</si>
  <si>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</si>
  <si>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</si>
  <si>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</si>
  <si>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</si>
  <si>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</si>
  <si>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</si>
  <si>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</si>
  <si>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</si>
  <si>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</si>
  <si>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</si>
  <si>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</si>
  <si>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</si>
  <si>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</si>
  <si>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</si>
  <si>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</si>
  <si>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</si>
  <si>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</si>
  <si>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</si>
  <si>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</si>
  <si>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</si>
  <si>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</si>
  <si>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</si>
  <si>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</si>
  <si>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</si>
  <si>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</si>
  <si>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</si>
  <si>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</si>
  <si>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</si>
  <si>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</si>
  <si>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</si>
  <si>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</si>
  <si>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</si>
  <si>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</si>
  <si>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</si>
  <si>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</si>
  <si>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</si>
  <si>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</si>
  <si>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</si>
  <si>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</si>
  <si>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</si>
  <si>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</si>
  <si>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</si>
  <si>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</si>
  <si>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</si>
  <si>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</si>
  <si>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</si>
  <si>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</si>
  <si>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</si>
  <si>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</si>
  <si>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</si>
  <si>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</si>
  <si>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</si>
  <si>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</si>
  <si>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</si>
  <si>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</si>
  <si>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</si>
  <si>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</si>
  <si>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</si>
  <si>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</si>
  <si>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</si>
  <si>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</si>
  <si>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</si>
  <si>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</si>
  <si>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</si>
  <si>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</si>
  <si>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</si>
  <si>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</si>
  <si>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</si>
  <si>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</si>
  <si>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</si>
  <si>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</si>
  <si>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</si>
  <si>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</si>
  <si>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</si>
  <si>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</si>
  <si>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</si>
  <si>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</si>
  <si>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</si>
  <si>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</si>
  <si>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</si>
  <si>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</si>
  <si>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</si>
  <si>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</si>
  <si>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</si>
  <si>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</si>
  <si>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</si>
  <si>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</si>
  <si>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</si>
  <si>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</si>
  <si>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</si>
  <si>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</si>
  <si>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</si>
  <si>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</si>
  <si>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</si>
  <si>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</si>
  <si>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</si>
  <si>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</si>
  <si>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</si>
  <si>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</si>
  <si>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</si>
  <si>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</si>
  <si>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</si>
  <si>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</si>
  <si>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</si>
  <si>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</si>
  <si>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</si>
  <si>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</si>
  <si>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</si>
  <si>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</si>
  <si>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</si>
  <si>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</si>
  <si>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</si>
  <si>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</si>
  <si>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</si>
  <si>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</si>
  <si>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</si>
  <si>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</si>
  <si>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</si>
  <si>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</si>
  <si>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</si>
  <si>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</si>
  <si>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</si>
  <si>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</si>
  <si>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</si>
  <si>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</si>
  <si>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</si>
  <si>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</si>
  <si>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</si>
  <si>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</si>
  <si>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</si>
  <si>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</si>
  <si>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</si>
  <si>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</si>
  <si>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</si>
  <si>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</si>
  <si>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</si>
  <si>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</si>
  <si>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</si>
  <si>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</si>
  <si>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</si>
  <si>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</si>
  <si>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</si>
  <si>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</si>
  <si>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</si>
  <si>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</si>
  <si>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</si>
  <si>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</si>
  <si>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</si>
  <si>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</si>
  <si>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</si>
  <si>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</si>
  <si>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</si>
  <si>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</si>
  <si>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</si>
  <si>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</si>
  <si>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</si>
  <si>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</si>
  <si>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</si>
  <si>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</si>
  <si>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</si>
  <si>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</si>
  <si>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</si>
  <si>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</si>
  <si>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</si>
  <si>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</si>
  <si>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</si>
  <si>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</si>
  <si>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</si>
  <si>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</si>
  <si>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</si>
  <si>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</si>
  <si>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</si>
  <si>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</si>
  <si>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</si>
  <si>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</si>
  <si>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</si>
  <si>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</si>
  <si>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</si>
  <si>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</si>
  <si>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</si>
  <si>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</si>
  <si>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</si>
  <si>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</si>
  <si>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</si>
  <si>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</si>
  <si>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</si>
  <si>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</si>
  <si>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</si>
  <si>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</si>
  <si>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</si>
  <si>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</si>
  <si>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</si>
  <si>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</si>
  <si>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</si>
  <si>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</si>
  <si>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</si>
  <si>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</si>
  <si>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</si>
  <si>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</si>
  <si>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</si>
  <si>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</si>
  <si>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</si>
  <si>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</si>
  <si>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</si>
  <si>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</si>
  <si>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</si>
  <si>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</si>
  <si>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</si>
  <si>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</si>
  <si>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</si>
  <si>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</si>
  <si>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</si>
  <si>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</si>
  <si>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</si>
  <si>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</si>
  <si>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</si>
  <si>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</si>
  <si>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</si>
  <si>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</si>
  <si>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</si>
  <si>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</si>
  <si>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</si>
  <si>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</si>
  <si>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105049</t>
  </si>
  <si>
    <t>昆明市呈贡区师大附属七彩云南小学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</si>
  <si>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</si>
  <si>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</si>
  <si>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</si>
  <si>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</si>
  <si>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</si>
  <si>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</si>
  <si>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</si>
  <si>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</si>
  <si>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</si>
  <si>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</si>
  <si>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</si>
  <si>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</si>
  <si>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</si>
  <si>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</si>
  <si>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</si>
  <si>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</si>
  <si>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</si>
  <si>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</si>
  <si>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</si>
  <si>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</si>
  <si>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</si>
  <si>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</si>
  <si>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</si>
  <si>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</si>
  <si>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</si>
  <si>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</si>
  <si>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</si>
  <si>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</si>
  <si>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说明：本单位本年度无一般公共预算“三公经费”经费支出预算，此表为空。</t>
    <phoneticPr fontId="15" type="noConversion"/>
  </si>
  <si>
    <t>昆明市呈贡区教育体育局</t>
  </si>
  <si>
    <t>530121231100001208904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</si>
  <si>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</si>
  <si>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</si>
  <si>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</si>
  <si>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</si>
  <si>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</si>
  <si>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</si>
  <si>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</si>
  <si>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</si>
  <si>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</si>
  <si>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530121231100001208934</t>
  </si>
  <si>
    <t>30113</t>
  </si>
  <si>
    <t>530121231100001208935</t>
  </si>
  <si>
    <t>一般公用运转支出</t>
  </si>
  <si>
    <t>30229</t>
  </si>
  <si>
    <t>福利费</t>
  </si>
  <si>
    <t>530121241100002191624</t>
  </si>
  <si>
    <t>事业人员工资支出</t>
  </si>
  <si>
    <t>30101</t>
  </si>
  <si>
    <t>基本工资</t>
  </si>
  <si>
    <t>30103</t>
  </si>
  <si>
    <t>奖金</t>
  </si>
  <si>
    <t>30107</t>
  </si>
  <si>
    <t>绩效工资</t>
  </si>
  <si>
    <t>530121241100002191625</t>
  </si>
  <si>
    <t>其他人员支出</t>
  </si>
  <si>
    <t>30199</t>
  </si>
  <si>
    <t>其他工资福利支出</t>
  </si>
  <si>
    <t>530121241100002191626</t>
  </si>
  <si>
    <t>工会经费</t>
  </si>
  <si>
    <t>30228</t>
  </si>
  <si>
    <t>530121241100002191627</t>
  </si>
  <si>
    <t>学校学生公用运转支出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</si>
  <si>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</si>
  <si>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</si>
  <si>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</si>
  <si>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</si>
  <si>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</si>
  <si>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</si>
  <si>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</si>
  <si>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</si>
  <si>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30216</t>
  </si>
  <si>
    <t>培训费</t>
  </si>
  <si>
    <t>530121241100002191634</t>
  </si>
  <si>
    <t>事业人员绩效奖励</t>
  </si>
  <si>
    <t>民生类</t>
  </si>
  <si>
    <t>530121241100002189664</t>
  </si>
  <si>
    <t>城乡义务教育阶段家庭经济困难学生生活补助区级资金</t>
  </si>
  <si>
    <t>30308</t>
  </si>
  <si>
    <t>助学金</t>
  </si>
  <si>
    <t>530121241100002189920</t>
  </si>
  <si>
    <t>城乡义务教育学校公用经费区级资金</t>
  </si>
  <si>
    <t>事业发展类</t>
  </si>
  <si>
    <t>530121241100002273970</t>
  </si>
  <si>
    <t>(自有资金）课后服务经费</t>
  </si>
  <si>
    <t>30226</t>
  </si>
  <si>
    <t>劳务费</t>
  </si>
  <si>
    <t>530121251100003753374</t>
  </si>
  <si>
    <t>(自有资金）联大研学思政课程建设项目经费</t>
  </si>
  <si>
    <t>530121241100003292811</t>
  </si>
  <si>
    <t>2024年呈贡区城乡义务教育中央直达综合奖补资金第一批资金</t>
  </si>
  <si>
    <t>维修（护）费</t>
  </si>
  <si>
    <t>530121241100003292800</t>
  </si>
  <si>
    <t>2025年义务教育课后服务补助省级资金</t>
  </si>
  <si>
    <t>530121251100004053046</t>
  </si>
  <si>
    <t>2024年义务教育优质均衡发展奖补资金</t>
  </si>
  <si>
    <t>印刷费</t>
  </si>
  <si>
    <t>530121241100003182077</t>
  </si>
  <si>
    <t>（义教生活费）提前下达2025年义务教育家庭经济困难学生生活补助中央资金</t>
  </si>
  <si>
    <t>530121241100003320360</t>
  </si>
  <si>
    <t>（义教生活费）提前下达2025年义务教育家庭经济困难学生生活补助市级资金</t>
  </si>
  <si>
    <t>530121241100003182100</t>
  </si>
  <si>
    <t>（义教生活费）提前下达2025年义务教育家庭经济困难学生生活补助省级资金</t>
  </si>
  <si>
    <t>530121241100003181982</t>
  </si>
  <si>
    <t>（义教生活费）2024年第二批义务教育家庭经济困难学生生活补助中央资金</t>
  </si>
  <si>
    <t>项目组织实施，合理使用经费，确保课程建设项目达到预期效果。</t>
  </si>
  <si>
    <t>产出指标</t>
  </si>
  <si>
    <t>数量指标</t>
  </si>
  <si>
    <t>政策宣传次数</t>
  </si>
  <si>
    <t>&gt;=</t>
  </si>
  <si>
    <t>1.00</t>
  </si>
  <si>
    <t>次</t>
  </si>
  <si>
    <t>定量指标</t>
  </si>
  <si>
    <t>反映补助政策的宣传力度情况。即通过门户网站、报刊、通信、电视、户外广告等对补助政策进行宣传的次数。</t>
  </si>
  <si>
    <t>效益指标</t>
  </si>
  <si>
    <t>社会效益</t>
  </si>
  <si>
    <t>政策知晓率</t>
  </si>
  <si>
    <t>100</t>
  </si>
  <si>
    <t>%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</si>
  <si>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</si>
  <si>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</si>
  <si>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</si>
  <si>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</si>
  <si>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95</t>
  </si>
  <si>
    <t>反映获补助受益对象的满意程度。</t>
  </si>
  <si>
    <t>巩固城乡义务教育经费保障机制，对城乡义务教育困难学生提供生活补助，帮助家庭经济困难学生顺利就学，提升义务教育巩固率。</t>
  </si>
  <si>
    <t>时效指标</t>
  </si>
  <si>
    <t>补助资金发放及时率</t>
  </si>
  <si>
    <t>=</t>
  </si>
  <si>
    <t>反映发放单位及时发放补助资金的情况。
发放及时率=在时限内发放资金/应发放资金*100%</t>
  </si>
  <si>
    <t>合理统筹开展课后服务工作，课后服务费按学期收取及发放，纳入年度预算，加强经费管理，确保专款专用，保障课后服务工作平稳有序开展。</t>
  </si>
  <si>
    <t>发放及时率</t>
  </si>
  <si>
    <t>成本指标</t>
  </si>
  <si>
    <t>经济成本指标</t>
  </si>
  <si>
    <t>&lt;=</t>
  </si>
  <si>
    <t>400</t>
  </si>
  <si>
    <t>元/人</t>
  </si>
  <si>
    <t>每人每学期收费不超过400元</t>
  </si>
  <si>
    <t>学生满意度</t>
  </si>
  <si>
    <t>公用经费按年下拨，纳入年度预算，加强公用经费的使用管理，严格按照资金用途和预算使用，保障学校日常运转和提升办学条件。</t>
  </si>
  <si>
    <t>小学阶段补助人数</t>
  </si>
  <si>
    <t>1661</t>
  </si>
  <si>
    <t>人(人次、家)</t>
  </si>
  <si>
    <t>反映获补助人员、企业的数量情况，也适用补贴、资助等形式的补助。</t>
  </si>
  <si>
    <t>92.16</t>
  </si>
  <si>
    <t>公用经费720元/人，区级公用经费占12.8%，每人每年92.16元。</t>
  </si>
  <si>
    <t>说明：本单位本年度无政府性基金预算支出预算，此表为空。</t>
    <phoneticPr fontId="15" type="noConversion"/>
  </si>
  <si>
    <t>印刷服务</t>
    <phoneticPr fontId="16" type="noConversion"/>
  </si>
  <si>
    <t>印刷服务</t>
    <phoneticPr fontId="16" type="noConversion"/>
  </si>
  <si>
    <t>次</t>
    <phoneticPr fontId="16" type="noConversion"/>
  </si>
  <si>
    <t>说明：本单位本年度无政府购买服务预算，此表为空。</t>
  </si>
  <si>
    <t>说明：我区已实行乡财县管，乡镇（街道）按照县级部门预算管理，无对下转移支付，本单位无对下转移支付预算。此表为空。</t>
  </si>
  <si>
    <t>说明：我区已实行乡财县管，乡镇（街道）按照县级部门预算管理，本单位本年度无对下转移支付预算，也无对下转移支付绩效目标。此表为空。</t>
  </si>
  <si>
    <t>说明：本单位本年度无新增资产配置，此表为空。</t>
  </si>
  <si>
    <t>说明：本单位本年度无上级补助项目支出预算，此表为空。</t>
  </si>
  <si>
    <t>312 民生类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</si>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</sst>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20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Arial"/>
      <family val="2"/>
    </font>
    <font>
      <b/>
      <sz val="23.95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/>
    <xf numFmtId="177" fontId="15" fillId="0" borderId="7">
      <alignment horizontal="right" vertical="center"/>
    </xf>
    <xf numFmtId="176" fontId="15" fillId="0" borderId="7">
      <alignment horizontal="right" vertical="center"/>
    </xf>
    <xf numFmtId="10" fontId="15" fillId="0" borderId="7">
      <alignment horizontal="right"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0" fontId="15" fillId="0" borderId="0">
      <alignment vertical="top"/>
      <protection locked="0"/>
    </xf>
    <xf numFmtId="0" fontId="18" fillId="0" borderId="0"/>
  </cellStyleXfs>
  <cellXfs count="23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0" xfId="0" applyFont="1" applyBorder="1"/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7" fillId="0" borderId="0" xfId="9" applyFont="1" applyFill="1" applyBorder="1" applyAlignment="1" applyProtection="1"/>
    <xf numFmtId="0" fontId="18" fillId="0" borderId="0" xfId="9" applyFont="1" applyFill="1" applyBorder="1" applyAlignment="1" applyProtection="1"/>
    <xf numFmtId="49" fontId="5" fillId="0" borderId="7" xfId="5" applyNumberFormat="1" applyFont="1" applyBorder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>
      <alignment vertical="center"/>
    </xf>
    <xf numFmtId="0" fontId="15" fillId="0" borderId="0" xfId="9" applyFont="1" applyFill="1" applyBorder="1" applyAlignment="1" applyProtection="1">
      <alignment vertical="top"/>
      <protection locked="0"/>
    </xf>
    <xf numFmtId="0" fontId="18" fillId="0" borderId="0" xfId="9" applyFont="1" applyFill="1" applyBorder="1" applyAlignment="1" applyProtection="1">
      <alignment vertical="center"/>
    </xf>
    <xf numFmtId="0" fontId="18" fillId="0" borderId="0" xfId="10" applyFill="1" applyAlignment="1">
      <alignment vertical="center"/>
    </xf>
    <xf numFmtId="0" fontId="0" fillId="0" borderId="0" xfId="0"/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9" applyFont="1" applyAlignment="1" applyProtection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 indent="1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18" fillId="0" borderId="0" xfId="9" applyFont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7" fillId="0" borderId="0" xfId="9" applyFont="1" applyAlignment="1" applyProtection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</cellXfs>
  <cellStyles count="11">
    <cellStyle name="DateStyle" xfId="2"/>
    <cellStyle name="DateTimeStyle" xfId="1"/>
    <cellStyle name="IntegralNumberStyle" xfId="8"/>
    <cellStyle name="MoneyStyle" xfId="6"/>
    <cellStyle name="Normal" xfId="9"/>
    <cellStyle name="NumberStyle" xfId="4"/>
    <cellStyle name="PercentStyle" xfId="3"/>
    <cellStyle name="TextStyle" xfId="5"/>
    <cellStyle name="TimeStyle" xfId="7"/>
    <cellStyle name="常规" xfId="0" builtinId="0"/>
    <cellStyle name="常规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tabSelected="1" zoomScaleNormal="100" workbookViewId="0">
      <pane ySplit="1" topLeftCell="A2" activePane="bottomLeft" state="frozen"/>
      <selection pane="bottomLeft" activeCell="D11" sqref="D11"/>
    </sheetView>
  </sheetViews>
  <sheetFormatPr defaultColWidth="8.554687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1"/>
      <c r="B2" s="21"/>
      <c r="C2" s="21"/>
      <c r="D2" s="32" t="s">
        <v>0</v>
      </c>
    </row>
    <row r="3" spans="1:4" ht="41.25" customHeight="1">
      <c r="A3" s="98" t="str">
        <f>"2025"&amp;"年财务收支预算总表"</f>
        <v>2025年财务收支预算总表</v>
      </c>
      <c r="B3" s="99"/>
      <c r="C3" s="99"/>
      <c r="D3" s="99"/>
    </row>
    <row r="4" spans="1:4" ht="17.25" customHeight="1">
      <c r="A4" s="100" t="str">
        <f>"单位名称：昆明市呈贡区师大附属七彩云南小学"</f>
        <v>单位名称：昆明市呈贡区师大附属七彩云南小学</v>
      </c>
      <c r="B4" s="101"/>
      <c r="D4" s="67" t="s">
        <v>1</v>
      </c>
    </row>
    <row r="5" spans="1:4" ht="23.25" customHeight="1">
      <c r="A5" s="102" t="s">
        <v>2</v>
      </c>
      <c r="B5" s="103"/>
      <c r="C5" s="102" t="s">
        <v>3</v>
      </c>
      <c r="D5" s="103"/>
    </row>
    <row r="6" spans="1:4" ht="24" customHeight="1">
      <c r="A6" s="73" t="s">
        <v>4</v>
      </c>
      <c r="B6" s="73" t="s">
        <v>5</v>
      </c>
      <c r="C6" s="73" t="s">
        <v>6</v>
      </c>
      <c r="D6" s="73" t="s">
        <v>5</v>
      </c>
    </row>
    <row r="7" spans="1:4" ht="17.25" customHeight="1">
      <c r="A7" s="74" t="s">
        <v>7</v>
      </c>
      <c r="B7" s="43">
        <v>17555410.239999998</v>
      </c>
      <c r="C7" s="74" t="s">
        <v>8</v>
      </c>
      <c r="D7" s="43"/>
    </row>
    <row r="8" spans="1:4" ht="17.25" customHeight="1">
      <c r="A8" s="74" t="s">
        <v>9</v>
      </c>
      <c r="B8" s="43"/>
      <c r="C8" s="74" t="s">
        <v>10</v>
      </c>
      <c r="D8" s="43"/>
    </row>
    <row r="9" spans="1:4" ht="17.25" customHeight="1">
      <c r="A9" s="74" t="s">
        <v>11</v>
      </c>
      <c r="B9" s="43"/>
      <c r="C9" s="82" t="s">
        <v>12</v>
      </c>
      <c r="D9" s="43"/>
    </row>
    <row r="10" spans="1:4" ht="17.25" customHeight="1">
      <c r="A10" s="74" t="s">
        <v>13</v>
      </c>
      <c r="B10" s="43"/>
      <c r="C10" s="82" t="s">
        <v>14</v>
      </c>
      <c r="D10" s="43"/>
    </row>
    <row r="11" spans="1:4" ht="17.25" customHeight="1">
      <c r="A11" s="74" t="s">
        <v>15</v>
      </c>
      <c r="B11" s="43"/>
      <c r="C11" s="82" t="s">
        <v>16</v>
      </c>
      <c r="D11" s="43">
        <f>15173750.24+441792.5</f>
        <v>15615542.74</v>
      </c>
    </row>
    <row r="12" spans="1:4" ht="17.25" customHeight="1">
      <c r="A12" s="74" t="s">
        <v>17</v>
      </c>
      <c r="B12" s="43"/>
      <c r="C12" s="82" t="s">
        <v>18</v>
      </c>
      <c r="D12" s="43"/>
    </row>
    <row r="13" spans="1:4" ht="17.25" customHeight="1">
      <c r="A13" s="74" t="s">
        <v>19</v>
      </c>
      <c r="B13" s="43"/>
      <c r="C13" s="16" t="s">
        <v>20</v>
      </c>
      <c r="D13" s="43"/>
    </row>
    <row r="14" spans="1:4" ht="17.25" customHeight="1">
      <c r="A14" s="74" t="s">
        <v>21</v>
      </c>
      <c r="B14" s="43"/>
      <c r="C14" s="16" t="s">
        <v>22</v>
      </c>
      <c r="D14" s="43">
        <v>1287680</v>
      </c>
    </row>
    <row r="15" spans="1:4" ht="17.25" customHeight="1">
      <c r="A15" s="74" t="s">
        <v>23</v>
      </c>
      <c r="B15" s="43"/>
      <c r="C15" s="16" t="s">
        <v>24</v>
      </c>
      <c r="D15" s="43">
        <v>1108160</v>
      </c>
    </row>
    <row r="16" spans="1:4" ht="17.25" customHeight="1">
      <c r="A16" s="74" t="s">
        <v>25</v>
      </c>
      <c r="B16" s="43">
        <v>1026000</v>
      </c>
      <c r="C16" s="16" t="s">
        <v>26</v>
      </c>
      <c r="D16" s="43"/>
    </row>
    <row r="17" spans="1:4" ht="17.25" customHeight="1">
      <c r="A17" s="70"/>
      <c r="B17" s="43"/>
      <c r="C17" s="16" t="s">
        <v>27</v>
      </c>
      <c r="D17" s="43"/>
    </row>
    <row r="18" spans="1:4" ht="17.25" customHeight="1">
      <c r="A18" s="75"/>
      <c r="B18" s="43"/>
      <c r="C18" s="16" t="s">
        <v>28</v>
      </c>
      <c r="D18" s="43"/>
    </row>
    <row r="19" spans="1:4" ht="17.25" customHeight="1">
      <c r="A19" s="75"/>
      <c r="B19" s="43"/>
      <c r="C19" s="16" t="s">
        <v>29</v>
      </c>
      <c r="D19" s="43"/>
    </row>
    <row r="20" spans="1:4" ht="17.25" customHeight="1">
      <c r="A20" s="75"/>
      <c r="B20" s="43"/>
      <c r="C20" s="16" t="s">
        <v>30</v>
      </c>
      <c r="D20" s="43"/>
    </row>
    <row r="21" spans="1:4" ht="17.25" customHeight="1">
      <c r="A21" s="75"/>
      <c r="B21" s="43"/>
      <c r="C21" s="16" t="s">
        <v>31</v>
      </c>
      <c r="D21" s="43"/>
    </row>
    <row r="22" spans="1:4" ht="17.25" customHeight="1">
      <c r="A22" s="75"/>
      <c r="B22" s="43"/>
      <c r="C22" s="16" t="s">
        <v>32</v>
      </c>
      <c r="D22" s="43"/>
    </row>
    <row r="23" spans="1:4" ht="17.25" customHeight="1">
      <c r="A23" s="75"/>
      <c r="B23" s="43"/>
      <c r="C23" s="16" t="s">
        <v>33</v>
      </c>
      <c r="D23" s="43"/>
    </row>
    <row r="24" spans="1:4" ht="17.25" customHeight="1">
      <c r="A24" s="75"/>
      <c r="B24" s="43"/>
      <c r="C24" s="16" t="s">
        <v>34</v>
      </c>
      <c r="D24" s="43"/>
    </row>
    <row r="25" spans="1:4" ht="17.25" customHeight="1">
      <c r="A25" s="75"/>
      <c r="B25" s="43"/>
      <c r="C25" s="16" t="s">
        <v>35</v>
      </c>
      <c r="D25" s="43">
        <v>1011820</v>
      </c>
    </row>
    <row r="26" spans="1:4" ht="17.25" customHeight="1">
      <c r="A26" s="75"/>
      <c r="B26" s="43"/>
      <c r="C26" s="16" t="s">
        <v>36</v>
      </c>
      <c r="D26" s="43"/>
    </row>
    <row r="27" spans="1:4" ht="17.25" customHeight="1">
      <c r="A27" s="75"/>
      <c r="B27" s="43"/>
      <c r="C27" s="70" t="s">
        <v>37</v>
      </c>
      <c r="D27" s="43"/>
    </row>
    <row r="28" spans="1:4" ht="17.25" customHeight="1">
      <c r="A28" s="75"/>
      <c r="B28" s="43"/>
      <c r="C28" s="16" t="s">
        <v>38</v>
      </c>
      <c r="D28" s="43"/>
    </row>
    <row r="29" spans="1:4" ht="16.5" customHeight="1">
      <c r="A29" s="75"/>
      <c r="B29" s="43"/>
      <c r="C29" s="16" t="s">
        <v>39</v>
      </c>
      <c r="D29" s="43"/>
    </row>
    <row r="30" spans="1:4" ht="16.5" customHeight="1">
      <c r="A30" s="75"/>
      <c r="B30" s="43"/>
      <c r="C30" s="70" t="s">
        <v>40</v>
      </c>
      <c r="D30" s="43"/>
    </row>
    <row r="31" spans="1:4" ht="17.25" customHeight="1">
      <c r="A31" s="75"/>
      <c r="B31" s="43"/>
      <c r="C31" s="70" t="s">
        <v>41</v>
      </c>
      <c r="D31" s="43"/>
    </row>
    <row r="32" spans="1:4" ht="17.25" customHeight="1">
      <c r="A32" s="75"/>
      <c r="B32" s="43"/>
      <c r="C32" s="16" t="s">
        <v>42</v>
      </c>
      <c r="D32" s="43"/>
    </row>
    <row r="33" spans="1:4" ht="16.5" customHeight="1">
      <c r="A33" s="75" t="s">
        <v>43</v>
      </c>
      <c r="B33" s="43">
        <v>18581410.239999998</v>
      </c>
      <c r="C33" s="75" t="s">
        <v>44</v>
      </c>
      <c r="D33" s="43">
        <f>SUM(D7:D32)</f>
        <v>19023202.740000002</v>
      </c>
    </row>
    <row r="34" spans="1:4" ht="16.5" customHeight="1">
      <c r="A34" s="70" t="s">
        <v>45</v>
      </c>
      <c r="B34" s="43">
        <v>441792.5</v>
      </c>
      <c r="C34" s="70" t="s">
        <v>46</v>
      </c>
      <c r="D34" s="43"/>
    </row>
    <row r="35" spans="1:4" ht="16.5" customHeight="1">
      <c r="A35" s="16" t="s">
        <v>47</v>
      </c>
      <c r="B35" s="43"/>
      <c r="C35" s="16" t="s">
        <v>47</v>
      </c>
      <c r="D35" s="43"/>
    </row>
    <row r="36" spans="1:4" ht="16.5" customHeight="1">
      <c r="A36" s="16" t="s">
        <v>48</v>
      </c>
      <c r="B36" s="43"/>
      <c r="C36" s="16" t="s">
        <v>49</v>
      </c>
      <c r="D36" s="43"/>
    </row>
    <row r="37" spans="1:4" ht="16.5" customHeight="1">
      <c r="A37" s="76" t="s">
        <v>50</v>
      </c>
      <c r="B37" s="43">
        <f>B33+B34</f>
        <v>19023202.739999998</v>
      </c>
      <c r="C37" s="76" t="s">
        <v>51</v>
      </c>
      <c r="D37" s="43">
        <f>D33+D34</f>
        <v>19023202.740000002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 pane="bottomLeft" activeCell="C21" sqref="C21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32.109375" customWidth="1"/>
    <col min="4" max="4" width="27.6640625" customWidth="1"/>
    <col min="5" max="6" width="36.66406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0">
        <v>1</v>
      </c>
      <c r="B2" s="61">
        <v>0</v>
      </c>
      <c r="C2" s="60">
        <v>1</v>
      </c>
      <c r="D2" s="62"/>
      <c r="E2" s="62"/>
      <c r="F2" s="59" t="s">
        <v>177</v>
      </c>
    </row>
    <row r="3" spans="1:6" ht="42" customHeight="1">
      <c r="A3" s="187" t="str">
        <f>"2025"&amp;"年部门政府性基金预算支出预算表"</f>
        <v>2025年部门政府性基金预算支出预算表</v>
      </c>
      <c r="B3" s="187" t="s">
        <v>178</v>
      </c>
      <c r="C3" s="188"/>
      <c r="D3" s="134"/>
      <c r="E3" s="134"/>
      <c r="F3" s="134"/>
    </row>
    <row r="4" spans="1:6" ht="18.600000000000001" customHeight="1">
      <c r="A4" s="174" t="str">
        <f>"单位名称：昆明市呈贡区师大附属七彩云南小学"</f>
        <v>单位名称：昆明市呈贡区师大附属七彩云南小学</v>
      </c>
      <c r="B4" s="174" t="s">
        <v>179</v>
      </c>
      <c r="C4" s="189"/>
      <c r="D4" s="62"/>
      <c r="E4" s="62"/>
      <c r="F4" s="59" t="s">
        <v>1</v>
      </c>
    </row>
    <row r="5" spans="1:6" ht="19.5" customHeight="1">
      <c r="A5" s="140" t="s">
        <v>143</v>
      </c>
      <c r="B5" s="191" t="s">
        <v>70</v>
      </c>
      <c r="C5" s="140" t="s">
        <v>71</v>
      </c>
      <c r="D5" s="160" t="s">
        <v>180</v>
      </c>
      <c r="E5" s="138"/>
      <c r="F5" s="139"/>
    </row>
    <row r="6" spans="1:6" ht="18.75" customHeight="1">
      <c r="A6" s="169"/>
      <c r="B6" s="192"/>
      <c r="C6" s="169"/>
      <c r="D6" s="8" t="s">
        <v>55</v>
      </c>
      <c r="E6" s="7" t="s">
        <v>73</v>
      </c>
      <c r="F6" s="8" t="s">
        <v>74</v>
      </c>
    </row>
    <row r="7" spans="1:6" ht="18.75" customHeight="1">
      <c r="A7" s="34">
        <v>1</v>
      </c>
      <c r="B7" s="63" t="s">
        <v>81</v>
      </c>
      <c r="C7" s="34">
        <v>3</v>
      </c>
      <c r="D7" s="64">
        <v>4</v>
      </c>
      <c r="E7" s="64">
        <v>5</v>
      </c>
      <c r="F7" s="64">
        <v>6</v>
      </c>
    </row>
    <row r="8" spans="1:6" ht="21" customHeight="1">
      <c r="A8" s="11"/>
      <c r="B8" s="11"/>
      <c r="C8" s="11"/>
      <c r="D8" s="43"/>
      <c r="E8" s="43"/>
      <c r="F8" s="43"/>
    </row>
    <row r="9" spans="1:6" ht="21" customHeight="1">
      <c r="A9" s="11"/>
      <c r="B9" s="11"/>
      <c r="C9" s="11"/>
      <c r="D9" s="43"/>
      <c r="E9" s="43"/>
      <c r="F9" s="43"/>
    </row>
    <row r="10" spans="1:6" ht="18.75" customHeight="1">
      <c r="A10" s="106" t="s">
        <v>133</v>
      </c>
      <c r="B10" s="106" t="s">
        <v>133</v>
      </c>
      <c r="C10" s="190" t="s">
        <v>133</v>
      </c>
      <c r="D10" s="43"/>
      <c r="E10" s="43"/>
      <c r="F10" s="43"/>
    </row>
    <row r="12" spans="1:6" s="90" customFormat="1" ht="14.25" customHeight="1">
      <c r="A12" s="186" t="s">
        <v>385</v>
      </c>
      <c r="B12" s="186"/>
    </row>
  </sheetData>
  <mergeCells count="8">
    <mergeCell ref="A12:B12"/>
    <mergeCell ref="A3:F3"/>
    <mergeCell ref="A4:C4"/>
    <mergeCell ref="D5:F5"/>
    <mergeCell ref="A10:C10"/>
    <mergeCell ref="A5:A6"/>
    <mergeCell ref="B5:B6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1"/>
  <sheetViews>
    <sheetView showZeros="0" topLeftCell="F1" workbookViewId="0">
      <pane ySplit="1" topLeftCell="A2" activePane="bottomLeft" state="frozen"/>
      <selection pane="bottomLeft" activeCell="B27" sqref="B27"/>
    </sheetView>
  </sheetViews>
  <sheetFormatPr defaultColWidth="9.109375" defaultRowHeight="14.25" customHeight="1"/>
  <cols>
    <col min="1" max="2" width="32.5546875" customWidth="1"/>
    <col min="3" max="3" width="41.109375" customWidth="1"/>
    <col min="4" max="4" width="21.6640625" customWidth="1"/>
    <col min="5" max="5" width="35.33203125" customWidth="1"/>
    <col min="6" max="6" width="7.6640625" customWidth="1"/>
    <col min="7" max="7" width="11.109375" customWidth="1"/>
    <col min="8" max="8" width="13.33203125" customWidth="1"/>
    <col min="9" max="18" width="20" customWidth="1"/>
    <col min="19" max="19" width="19.88671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5"/>
      <c r="C2" s="45"/>
      <c r="R2" s="3"/>
      <c r="S2" s="3" t="s">
        <v>181</v>
      </c>
    </row>
    <row r="3" spans="1:19" ht="41.25" customHeight="1">
      <c r="A3" s="193" t="str">
        <f>"2025"&amp;"年部门政府采购预算表"</f>
        <v>2025年部门政府采购预算表</v>
      </c>
      <c r="B3" s="155"/>
      <c r="C3" s="155"/>
      <c r="D3" s="156"/>
      <c r="E3" s="156"/>
      <c r="F3" s="156"/>
      <c r="G3" s="156"/>
      <c r="H3" s="156"/>
      <c r="I3" s="156"/>
      <c r="J3" s="156"/>
      <c r="K3" s="156"/>
      <c r="L3" s="156"/>
      <c r="M3" s="155"/>
      <c r="N3" s="156"/>
      <c r="O3" s="156"/>
      <c r="P3" s="155"/>
      <c r="Q3" s="156"/>
      <c r="R3" s="155"/>
      <c r="S3" s="155"/>
    </row>
    <row r="4" spans="1:19" ht="18.75" customHeight="1">
      <c r="A4" s="194" t="str">
        <f>"单位名称：昆明市呈贡区师大附属七彩云南小学"</f>
        <v>单位名称：昆明市呈贡区师大附属七彩云南小学</v>
      </c>
      <c r="B4" s="195"/>
      <c r="C4" s="195"/>
      <c r="D4" s="196"/>
      <c r="E4" s="196"/>
      <c r="F4" s="196"/>
      <c r="G4" s="196"/>
      <c r="H4" s="196"/>
      <c r="I4" s="4"/>
      <c r="J4" s="4"/>
      <c r="K4" s="4"/>
      <c r="L4" s="4"/>
      <c r="R4" s="5"/>
      <c r="S4" s="59" t="s">
        <v>1</v>
      </c>
    </row>
    <row r="5" spans="1:19" ht="15.75" customHeight="1">
      <c r="A5" s="177" t="s">
        <v>142</v>
      </c>
      <c r="B5" s="207" t="s">
        <v>143</v>
      </c>
      <c r="C5" s="207" t="s">
        <v>182</v>
      </c>
      <c r="D5" s="209" t="s">
        <v>183</v>
      </c>
      <c r="E5" s="209" t="s">
        <v>184</v>
      </c>
      <c r="F5" s="209" t="s">
        <v>185</v>
      </c>
      <c r="G5" s="209" t="s">
        <v>186</v>
      </c>
      <c r="H5" s="209" t="s">
        <v>187</v>
      </c>
      <c r="I5" s="197" t="s">
        <v>150</v>
      </c>
      <c r="J5" s="197"/>
      <c r="K5" s="197"/>
      <c r="L5" s="197"/>
      <c r="M5" s="158"/>
      <c r="N5" s="197"/>
      <c r="O5" s="197"/>
      <c r="P5" s="157"/>
      <c r="Q5" s="197"/>
      <c r="R5" s="158"/>
      <c r="S5" s="159"/>
    </row>
    <row r="6" spans="1:19" ht="17.25" customHeight="1">
      <c r="A6" s="179"/>
      <c r="B6" s="208"/>
      <c r="C6" s="208"/>
      <c r="D6" s="210"/>
      <c r="E6" s="210"/>
      <c r="F6" s="210"/>
      <c r="G6" s="210"/>
      <c r="H6" s="210"/>
      <c r="I6" s="210" t="s">
        <v>55</v>
      </c>
      <c r="J6" s="210" t="s">
        <v>58</v>
      </c>
      <c r="K6" s="210" t="s">
        <v>188</v>
      </c>
      <c r="L6" s="210" t="s">
        <v>189</v>
      </c>
      <c r="M6" s="212" t="s">
        <v>190</v>
      </c>
      <c r="N6" s="198" t="s">
        <v>191</v>
      </c>
      <c r="O6" s="198"/>
      <c r="P6" s="199"/>
      <c r="Q6" s="198"/>
      <c r="R6" s="200"/>
      <c r="S6" s="201"/>
    </row>
    <row r="7" spans="1:19" ht="54" customHeight="1">
      <c r="A7" s="178"/>
      <c r="B7" s="201"/>
      <c r="C7" s="201"/>
      <c r="D7" s="211"/>
      <c r="E7" s="211"/>
      <c r="F7" s="211"/>
      <c r="G7" s="211"/>
      <c r="H7" s="211"/>
      <c r="I7" s="211"/>
      <c r="J7" s="211" t="s">
        <v>57</v>
      </c>
      <c r="K7" s="211"/>
      <c r="L7" s="211"/>
      <c r="M7" s="213"/>
      <c r="N7" s="48" t="s">
        <v>57</v>
      </c>
      <c r="O7" s="48" t="s">
        <v>64</v>
      </c>
      <c r="P7" s="47" t="s">
        <v>65</v>
      </c>
      <c r="Q7" s="48" t="s">
        <v>66</v>
      </c>
      <c r="R7" s="53" t="s">
        <v>67</v>
      </c>
      <c r="S7" s="47" t="s">
        <v>68</v>
      </c>
    </row>
    <row r="8" spans="1:19" ht="18" customHeight="1">
      <c r="A8" s="56">
        <v>1</v>
      </c>
      <c r="B8" s="56" t="s">
        <v>81</v>
      </c>
      <c r="C8" s="57">
        <v>3</v>
      </c>
      <c r="D8" s="57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</row>
    <row r="9" spans="1:19" ht="21" customHeight="1">
      <c r="A9" s="49" t="s">
        <v>268</v>
      </c>
      <c r="B9" s="50" t="s">
        <v>238</v>
      </c>
      <c r="C9" s="50" t="s">
        <v>334</v>
      </c>
      <c r="D9" s="51" t="s">
        <v>386</v>
      </c>
      <c r="E9" s="51" t="s">
        <v>387</v>
      </c>
      <c r="F9" s="51" t="s">
        <v>388</v>
      </c>
      <c r="G9" s="58">
        <v>1</v>
      </c>
      <c r="H9" s="43">
        <v>33500</v>
      </c>
      <c r="I9" s="43">
        <v>33500</v>
      </c>
      <c r="J9" s="43">
        <v>33500</v>
      </c>
      <c r="K9" s="43"/>
      <c r="L9" s="43"/>
      <c r="M9" s="43"/>
      <c r="N9" s="43"/>
      <c r="O9" s="43"/>
      <c r="P9" s="43"/>
      <c r="Q9" s="43"/>
      <c r="R9" s="43"/>
      <c r="S9" s="43"/>
    </row>
    <row r="10" spans="1:19" ht="21" customHeight="1">
      <c r="A10" s="202" t="s">
        <v>133</v>
      </c>
      <c r="B10" s="203"/>
      <c r="C10" s="203"/>
      <c r="D10" s="204"/>
      <c r="E10" s="204"/>
      <c r="F10" s="204"/>
      <c r="G10" s="119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21" customHeight="1">
      <c r="A11" s="194" t="s">
        <v>192</v>
      </c>
      <c r="B11" s="174"/>
      <c r="C11" s="174"/>
      <c r="D11" s="194"/>
      <c r="E11" s="194"/>
      <c r="F11" s="194"/>
      <c r="G11" s="205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</row>
  </sheetData>
  <mergeCells count="19"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 pane="bottomLeft" activeCell="B22" sqref="B22"/>
    </sheetView>
  </sheetViews>
  <sheetFormatPr defaultColWidth="9.109375" defaultRowHeight="14.25" customHeight="1"/>
  <cols>
    <col min="1" max="5" width="39.109375" customWidth="1"/>
    <col min="6" max="6" width="27.5546875" customWidth="1"/>
    <col min="7" max="7" width="28.5546875" customWidth="1"/>
    <col min="8" max="8" width="28.109375" customWidth="1"/>
    <col min="9" max="9" width="39.109375" customWidth="1"/>
    <col min="10" max="18" width="20.44140625" customWidth="1"/>
    <col min="19" max="20" width="20.332031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0"/>
      <c r="B2" s="45"/>
      <c r="C2" s="45"/>
      <c r="D2" s="45"/>
      <c r="E2" s="45"/>
      <c r="F2" s="45"/>
      <c r="G2" s="45"/>
      <c r="H2" s="40"/>
      <c r="I2" s="40"/>
      <c r="J2" s="40"/>
      <c r="K2" s="40"/>
      <c r="L2" s="40"/>
      <c r="M2" s="40"/>
      <c r="N2" s="52"/>
      <c r="O2" s="40"/>
      <c r="P2" s="40"/>
      <c r="Q2" s="45"/>
      <c r="R2" s="40"/>
      <c r="S2" s="54"/>
      <c r="T2" s="54" t="s">
        <v>193</v>
      </c>
    </row>
    <row r="3" spans="1:20" ht="41.25" customHeight="1">
      <c r="A3" s="193" t="str">
        <f>"2025"&amp;"年部门政府购买服务预算表"</f>
        <v>2025年部门政府购买服务预算表</v>
      </c>
      <c r="B3" s="155"/>
      <c r="C3" s="155"/>
      <c r="D3" s="155"/>
      <c r="E3" s="155"/>
      <c r="F3" s="155"/>
      <c r="G3" s="155"/>
      <c r="H3" s="215"/>
      <c r="I3" s="215"/>
      <c r="J3" s="215"/>
      <c r="K3" s="215"/>
      <c r="L3" s="215"/>
      <c r="M3" s="215"/>
      <c r="N3" s="216"/>
      <c r="O3" s="215"/>
      <c r="P3" s="215"/>
      <c r="Q3" s="155"/>
      <c r="R3" s="215"/>
      <c r="S3" s="216"/>
      <c r="T3" s="155"/>
    </row>
    <row r="4" spans="1:20" ht="22.5" customHeight="1">
      <c r="A4" s="217" t="str">
        <f>"单位名称：昆明市呈贡区师大附属七彩云南小学"</f>
        <v>单位名称：昆明市呈贡区师大附属七彩云南小学</v>
      </c>
      <c r="B4" s="195"/>
      <c r="C4" s="195"/>
      <c r="D4" s="195"/>
      <c r="E4" s="195"/>
      <c r="F4" s="195"/>
      <c r="G4" s="195"/>
      <c r="H4" s="218"/>
      <c r="I4" s="218"/>
      <c r="J4" s="39"/>
      <c r="K4" s="39"/>
      <c r="L4" s="39"/>
      <c r="M4" s="39"/>
      <c r="N4" s="52"/>
      <c r="O4" s="40"/>
      <c r="P4" s="40"/>
      <c r="Q4" s="45"/>
      <c r="R4" s="40"/>
      <c r="S4" s="55"/>
      <c r="T4" s="54" t="s">
        <v>1</v>
      </c>
    </row>
    <row r="5" spans="1:20" ht="24" customHeight="1">
      <c r="A5" s="177" t="s">
        <v>142</v>
      </c>
      <c r="B5" s="207" t="s">
        <v>143</v>
      </c>
      <c r="C5" s="207" t="s">
        <v>182</v>
      </c>
      <c r="D5" s="207" t="s">
        <v>194</v>
      </c>
      <c r="E5" s="207" t="s">
        <v>195</v>
      </c>
      <c r="F5" s="207" t="s">
        <v>196</v>
      </c>
      <c r="G5" s="207" t="s">
        <v>197</v>
      </c>
      <c r="H5" s="209" t="s">
        <v>198</v>
      </c>
      <c r="I5" s="209" t="s">
        <v>199</v>
      </c>
      <c r="J5" s="197" t="s">
        <v>150</v>
      </c>
      <c r="K5" s="197"/>
      <c r="L5" s="197"/>
      <c r="M5" s="197"/>
      <c r="N5" s="158"/>
      <c r="O5" s="197"/>
      <c r="P5" s="197"/>
      <c r="Q5" s="157"/>
      <c r="R5" s="197"/>
      <c r="S5" s="158"/>
      <c r="T5" s="159"/>
    </row>
    <row r="6" spans="1:20" ht="24" customHeight="1">
      <c r="A6" s="179"/>
      <c r="B6" s="208"/>
      <c r="C6" s="208"/>
      <c r="D6" s="208"/>
      <c r="E6" s="208"/>
      <c r="F6" s="208"/>
      <c r="G6" s="208"/>
      <c r="H6" s="210"/>
      <c r="I6" s="210"/>
      <c r="J6" s="210" t="s">
        <v>55</v>
      </c>
      <c r="K6" s="210" t="s">
        <v>58</v>
      </c>
      <c r="L6" s="210" t="s">
        <v>188</v>
      </c>
      <c r="M6" s="210" t="s">
        <v>189</v>
      </c>
      <c r="N6" s="212" t="s">
        <v>190</v>
      </c>
      <c r="O6" s="198" t="s">
        <v>191</v>
      </c>
      <c r="P6" s="198"/>
      <c r="Q6" s="199"/>
      <c r="R6" s="198"/>
      <c r="S6" s="200"/>
      <c r="T6" s="201"/>
    </row>
    <row r="7" spans="1:20" ht="54" customHeight="1">
      <c r="A7" s="178"/>
      <c r="B7" s="201"/>
      <c r="C7" s="201"/>
      <c r="D7" s="201"/>
      <c r="E7" s="201"/>
      <c r="F7" s="201"/>
      <c r="G7" s="201"/>
      <c r="H7" s="211"/>
      <c r="I7" s="211"/>
      <c r="J7" s="211"/>
      <c r="K7" s="211" t="s">
        <v>57</v>
      </c>
      <c r="L7" s="211"/>
      <c r="M7" s="211"/>
      <c r="N7" s="213"/>
      <c r="O7" s="48" t="s">
        <v>57</v>
      </c>
      <c r="P7" s="48" t="s">
        <v>64</v>
      </c>
      <c r="Q7" s="47" t="s">
        <v>65</v>
      </c>
      <c r="R7" s="48" t="s">
        <v>66</v>
      </c>
      <c r="S7" s="53" t="s">
        <v>67</v>
      </c>
      <c r="T7" s="47" t="s">
        <v>68</v>
      </c>
    </row>
    <row r="8" spans="1:20" ht="17.25" customHeight="1">
      <c r="A8" s="9">
        <v>1</v>
      </c>
      <c r="B8" s="47">
        <v>2</v>
      </c>
      <c r="C8" s="9">
        <v>3</v>
      </c>
      <c r="D8" s="9">
        <v>4</v>
      </c>
      <c r="E8" s="47">
        <v>5</v>
      </c>
      <c r="F8" s="9">
        <v>6</v>
      </c>
      <c r="G8" s="9">
        <v>7</v>
      </c>
      <c r="H8" s="47">
        <v>8</v>
      </c>
      <c r="I8" s="9">
        <v>9</v>
      </c>
      <c r="J8" s="9">
        <v>10</v>
      </c>
      <c r="K8" s="47">
        <v>11</v>
      </c>
      <c r="L8" s="9">
        <v>12</v>
      </c>
      <c r="M8" s="9">
        <v>13</v>
      </c>
      <c r="N8" s="47">
        <v>14</v>
      </c>
      <c r="O8" s="9">
        <v>15</v>
      </c>
      <c r="P8" s="9">
        <v>16</v>
      </c>
      <c r="Q8" s="47">
        <v>17</v>
      </c>
      <c r="R8" s="9">
        <v>18</v>
      </c>
      <c r="S8" s="9">
        <v>19</v>
      </c>
      <c r="T8" s="9">
        <v>20</v>
      </c>
    </row>
    <row r="9" spans="1:20" ht="21" customHeight="1">
      <c r="A9" s="49"/>
      <c r="B9" s="50"/>
      <c r="C9" s="50"/>
      <c r="D9" s="50"/>
      <c r="E9" s="50"/>
      <c r="F9" s="50"/>
      <c r="G9" s="50"/>
      <c r="H9" s="51"/>
      <c r="I9" s="51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0" ht="21" customHeight="1">
      <c r="A10" s="202" t="s">
        <v>133</v>
      </c>
      <c r="B10" s="203"/>
      <c r="C10" s="203"/>
      <c r="D10" s="203"/>
      <c r="E10" s="203"/>
      <c r="F10" s="203"/>
      <c r="G10" s="203"/>
      <c r="H10" s="204"/>
      <c r="I10" s="118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2" spans="1:20" s="94" customFormat="1" ht="14.25" customHeight="1">
      <c r="A12" s="214" t="s">
        <v>389</v>
      </c>
      <c r="B12" s="214"/>
      <c r="C12" s="214"/>
      <c r="D12" s="214"/>
      <c r="E12" s="214"/>
      <c r="F12" s="93"/>
      <c r="G12" s="90"/>
      <c r="H12" s="90"/>
      <c r="I12" s="90"/>
      <c r="J12" s="90"/>
      <c r="L12" s="90"/>
      <c r="M12" s="90"/>
      <c r="N12" s="90"/>
      <c r="O12" s="90"/>
      <c r="Q12" s="90"/>
    </row>
  </sheetData>
  <mergeCells count="20">
    <mergeCell ref="L6:L7"/>
    <mergeCell ref="M6:M7"/>
    <mergeCell ref="N6:N7"/>
    <mergeCell ref="A3:T3"/>
    <mergeCell ref="A4:I4"/>
    <mergeCell ref="J5:T5"/>
    <mergeCell ref="O6:T6"/>
    <mergeCell ref="J6:J7"/>
    <mergeCell ref="K6:K7"/>
    <mergeCell ref="A12:E12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 pane="bottomLeft" activeCell="A5" sqref="A5:A6"/>
    </sheetView>
  </sheetViews>
  <sheetFormatPr defaultColWidth="9.109375" defaultRowHeight="14.25" customHeight="1"/>
  <cols>
    <col min="1" max="1" width="37.664062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8"/>
      <c r="W2" s="3"/>
      <c r="X2" s="3" t="s">
        <v>200</v>
      </c>
    </row>
    <row r="3" spans="1:24" ht="41.25" customHeight="1">
      <c r="A3" s="193" t="str">
        <f>"2025"&amp;"年对下转移支付预算表"</f>
        <v>2025年对下转移支付预算表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5"/>
      <c r="X3" s="155"/>
    </row>
    <row r="4" spans="1:24" ht="18" customHeight="1">
      <c r="A4" s="217" t="str">
        <f>"单位名称：昆明市呈贡区师大附属七彩云南小学"</f>
        <v>单位名称：昆明市呈贡区师大附属七彩云南小学</v>
      </c>
      <c r="B4" s="218"/>
      <c r="C4" s="218"/>
      <c r="D4" s="219"/>
      <c r="E4" s="220"/>
      <c r="F4" s="220"/>
      <c r="G4" s="220"/>
      <c r="H4" s="220"/>
      <c r="I4" s="220"/>
      <c r="W4" s="5"/>
      <c r="X4" s="5" t="s">
        <v>1</v>
      </c>
    </row>
    <row r="5" spans="1:24" ht="19.5" customHeight="1">
      <c r="A5" s="176" t="s">
        <v>201</v>
      </c>
      <c r="B5" s="160" t="s">
        <v>150</v>
      </c>
      <c r="C5" s="138"/>
      <c r="D5" s="138"/>
      <c r="E5" s="160" t="s">
        <v>202</v>
      </c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57"/>
      <c r="X5" s="159"/>
    </row>
    <row r="6" spans="1:24" ht="40.5" customHeight="1">
      <c r="A6" s="141"/>
      <c r="B6" s="13" t="s">
        <v>55</v>
      </c>
      <c r="C6" s="6" t="s">
        <v>58</v>
      </c>
      <c r="D6" s="41" t="s">
        <v>188</v>
      </c>
      <c r="E6" s="22" t="s">
        <v>203</v>
      </c>
      <c r="F6" s="22" t="s">
        <v>204</v>
      </c>
      <c r="G6" s="22" t="s">
        <v>205</v>
      </c>
      <c r="H6" s="22" t="s">
        <v>206</v>
      </c>
      <c r="I6" s="22" t="s">
        <v>207</v>
      </c>
      <c r="J6" s="22" t="s">
        <v>208</v>
      </c>
      <c r="K6" s="22" t="s">
        <v>209</v>
      </c>
      <c r="L6" s="22" t="s">
        <v>210</v>
      </c>
      <c r="M6" s="22" t="s">
        <v>211</v>
      </c>
      <c r="N6" s="22" t="s">
        <v>212</v>
      </c>
      <c r="O6" s="22" t="s">
        <v>213</v>
      </c>
      <c r="P6" s="22" t="s">
        <v>214</v>
      </c>
      <c r="Q6" s="22" t="s">
        <v>215</v>
      </c>
      <c r="R6" s="22" t="s">
        <v>216</v>
      </c>
      <c r="S6" s="22" t="s">
        <v>217</v>
      </c>
      <c r="T6" s="22" t="s">
        <v>218</v>
      </c>
      <c r="U6" s="22" t="s">
        <v>219</v>
      </c>
      <c r="V6" s="22" t="s">
        <v>220</v>
      </c>
      <c r="W6" s="22" t="s">
        <v>221</v>
      </c>
      <c r="X6" s="44" t="s">
        <v>222</v>
      </c>
    </row>
    <row r="7" spans="1:24" ht="19.5" customHeight="1">
      <c r="A7" s="10">
        <v>1</v>
      </c>
      <c r="B7" s="10">
        <v>2</v>
      </c>
      <c r="C7" s="10">
        <v>3</v>
      </c>
      <c r="D7" s="42">
        <v>4</v>
      </c>
      <c r="E7" s="17">
        <v>5</v>
      </c>
      <c r="F7" s="10">
        <v>6</v>
      </c>
      <c r="G7" s="10">
        <v>7</v>
      </c>
      <c r="H7" s="42">
        <v>8</v>
      </c>
      <c r="I7" s="10">
        <v>9</v>
      </c>
      <c r="J7" s="10">
        <v>10</v>
      </c>
      <c r="K7" s="10">
        <v>11</v>
      </c>
      <c r="L7" s="42">
        <v>12</v>
      </c>
      <c r="M7" s="10">
        <v>13</v>
      </c>
      <c r="N7" s="10">
        <v>14</v>
      </c>
      <c r="O7" s="10">
        <v>15</v>
      </c>
      <c r="P7" s="42">
        <v>16</v>
      </c>
      <c r="Q7" s="10">
        <v>17</v>
      </c>
      <c r="R7" s="10">
        <v>18</v>
      </c>
      <c r="S7" s="10">
        <v>19</v>
      </c>
      <c r="T7" s="42">
        <v>20</v>
      </c>
      <c r="U7" s="42">
        <v>21</v>
      </c>
      <c r="V7" s="42">
        <v>22</v>
      </c>
      <c r="W7" s="17">
        <v>23</v>
      </c>
      <c r="X7" s="17">
        <v>24</v>
      </c>
    </row>
    <row r="8" spans="1:24" ht="19.5" customHeight="1">
      <c r="A8" s="14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19.5" customHeight="1">
      <c r="A9" s="35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1" spans="1:24" s="94" customFormat="1" ht="14.25" customHeight="1">
      <c r="A11" s="214" t="s">
        <v>390</v>
      </c>
      <c r="B11" s="214"/>
      <c r="C11" s="214"/>
      <c r="D11" s="214"/>
      <c r="E11" s="214"/>
      <c r="F11" s="214"/>
      <c r="G11" s="214"/>
      <c r="H11" s="214"/>
      <c r="I11" s="214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</row>
  </sheetData>
  <mergeCells count="6">
    <mergeCell ref="A11:I11"/>
    <mergeCell ref="A3:X3"/>
    <mergeCell ref="A4:I4"/>
    <mergeCell ref="B5:D5"/>
    <mergeCell ref="E5:X5"/>
    <mergeCell ref="A5:A6"/>
  </mergeCells>
  <phoneticPr fontId="16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 pane="bottomLeft" activeCell="B8" sqref="B8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223</v>
      </c>
    </row>
    <row r="3" spans="1:10" ht="41.25" customHeight="1">
      <c r="A3" s="185" t="str">
        <f>"2025"&amp;"年对下转移支付绩效目标表"</f>
        <v>2025年对下转移支付绩效目标表</v>
      </c>
      <c r="B3" s="156"/>
      <c r="C3" s="156"/>
      <c r="D3" s="156"/>
      <c r="E3" s="156"/>
      <c r="F3" s="155"/>
      <c r="G3" s="156"/>
      <c r="H3" s="155"/>
      <c r="I3" s="155"/>
      <c r="J3" s="156"/>
    </row>
    <row r="4" spans="1:10" ht="17.25" customHeight="1">
      <c r="A4" s="174" t="str">
        <f>"单位名称：昆明市呈贡区师大附属七彩云南小学"</f>
        <v>单位名称：昆明市呈贡区师大附属七彩云南小学</v>
      </c>
      <c r="B4" s="99"/>
      <c r="C4" s="99"/>
      <c r="D4" s="99"/>
      <c r="E4" s="99"/>
      <c r="F4" s="99"/>
      <c r="G4" s="99"/>
      <c r="H4" s="99"/>
    </row>
    <row r="5" spans="1:10" ht="44.25" customHeight="1">
      <c r="A5" s="33" t="s">
        <v>201</v>
      </c>
      <c r="B5" s="33" t="s">
        <v>168</v>
      </c>
      <c r="C5" s="33" t="s">
        <v>169</v>
      </c>
      <c r="D5" s="33" t="s">
        <v>170</v>
      </c>
      <c r="E5" s="33" t="s">
        <v>171</v>
      </c>
      <c r="F5" s="34" t="s">
        <v>172</v>
      </c>
      <c r="G5" s="33" t="s">
        <v>173</v>
      </c>
      <c r="H5" s="34" t="s">
        <v>174</v>
      </c>
      <c r="I5" s="34" t="s">
        <v>175</v>
      </c>
      <c r="J5" s="33" t="s">
        <v>176</v>
      </c>
    </row>
    <row r="6" spans="1:10" ht="14.25" customHeight="1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4">
        <v>6</v>
      </c>
      <c r="G6" s="33">
        <v>7</v>
      </c>
      <c r="H6" s="34">
        <v>8</v>
      </c>
      <c r="I6" s="34">
        <v>9</v>
      </c>
      <c r="J6" s="33">
        <v>10</v>
      </c>
    </row>
    <row r="7" spans="1:10" ht="42" customHeight="1">
      <c r="A7" s="14"/>
      <c r="B7" s="35"/>
      <c r="C7" s="35"/>
      <c r="D7" s="35"/>
      <c r="E7" s="36"/>
      <c r="F7" s="37"/>
      <c r="G7" s="36"/>
      <c r="H7" s="37"/>
      <c r="I7" s="37"/>
      <c r="J7" s="36"/>
    </row>
    <row r="8" spans="1:10" ht="42" customHeight="1">
      <c r="A8" s="14"/>
      <c r="B8" s="11"/>
      <c r="C8" s="11"/>
      <c r="D8" s="11"/>
      <c r="E8" s="14"/>
      <c r="F8" s="11"/>
      <c r="G8" s="14"/>
      <c r="H8" s="11"/>
      <c r="I8" s="11"/>
      <c r="J8" s="14"/>
    </row>
    <row r="10" spans="1:10" s="94" customFormat="1" ht="15.6" customHeight="1">
      <c r="A10" s="214" t="s">
        <v>391</v>
      </c>
      <c r="B10" s="214"/>
      <c r="C10" s="214"/>
      <c r="D10" s="214"/>
      <c r="E10" s="214"/>
      <c r="F10" s="214"/>
      <c r="G10" s="214"/>
      <c r="H10" s="214"/>
      <c r="I10" s="214"/>
      <c r="J10" s="95"/>
    </row>
  </sheetData>
  <mergeCells count="3">
    <mergeCell ref="A3:J3"/>
    <mergeCell ref="A4:H4"/>
    <mergeCell ref="A10:I10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 pane="bottomLeft" activeCell="A5" sqref="A5:A6"/>
    </sheetView>
  </sheetViews>
  <sheetFormatPr defaultColWidth="10.44140625" defaultRowHeight="14.25" customHeight="1"/>
  <cols>
    <col min="1" max="3" width="33.6640625" customWidth="1"/>
    <col min="4" max="4" width="45.5546875" customWidth="1"/>
    <col min="5" max="5" width="27.5546875" customWidth="1"/>
    <col min="6" max="6" width="21.6640625" customWidth="1"/>
    <col min="7" max="9" width="26.332031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1" t="s">
        <v>224</v>
      </c>
      <c r="B2" s="222"/>
      <c r="C2" s="222"/>
      <c r="D2" s="223"/>
      <c r="E2" s="223"/>
      <c r="F2" s="223"/>
      <c r="G2" s="222"/>
      <c r="H2" s="222"/>
      <c r="I2" s="223"/>
    </row>
    <row r="3" spans="1:9" ht="41.25" customHeight="1">
      <c r="A3" s="98" t="str">
        <f>"2025"&amp;"年新增资产配置预算表"</f>
        <v>2025年新增资产配置预算表</v>
      </c>
      <c r="B3" s="149"/>
      <c r="C3" s="149"/>
      <c r="D3" s="148"/>
      <c r="E3" s="148"/>
      <c r="F3" s="148"/>
      <c r="G3" s="149"/>
      <c r="H3" s="149"/>
      <c r="I3" s="148"/>
    </row>
    <row r="4" spans="1:9" ht="14.25" customHeight="1">
      <c r="A4" s="100" t="str">
        <f>"单位名称：昆明市呈贡区师大附属七彩云南小学"</f>
        <v>单位名称：昆明市呈贡区师大附属七彩云南小学</v>
      </c>
      <c r="B4" s="224"/>
      <c r="C4" s="224"/>
      <c r="D4" s="21"/>
      <c r="F4" s="20"/>
      <c r="G4" s="19"/>
      <c r="H4" s="19"/>
      <c r="I4" s="32" t="s">
        <v>1</v>
      </c>
    </row>
    <row r="5" spans="1:9" ht="28.5" customHeight="1">
      <c r="A5" s="150" t="s">
        <v>142</v>
      </c>
      <c r="B5" s="151" t="s">
        <v>143</v>
      </c>
      <c r="C5" s="111" t="s">
        <v>225</v>
      </c>
      <c r="D5" s="150" t="s">
        <v>226</v>
      </c>
      <c r="E5" s="150" t="s">
        <v>227</v>
      </c>
      <c r="F5" s="150" t="s">
        <v>228</v>
      </c>
      <c r="G5" s="151" t="s">
        <v>229</v>
      </c>
      <c r="H5" s="225"/>
      <c r="I5" s="150"/>
    </row>
    <row r="6" spans="1:9" ht="21" customHeight="1">
      <c r="A6" s="111"/>
      <c r="B6" s="154"/>
      <c r="C6" s="154"/>
      <c r="D6" s="153"/>
      <c r="E6" s="154"/>
      <c r="F6" s="154"/>
      <c r="G6" s="22" t="s">
        <v>186</v>
      </c>
      <c r="H6" s="22" t="s">
        <v>230</v>
      </c>
      <c r="I6" s="22" t="s">
        <v>231</v>
      </c>
    </row>
    <row r="7" spans="1:9" ht="17.25" customHeight="1">
      <c r="A7" s="23" t="s">
        <v>80</v>
      </c>
      <c r="B7" s="24"/>
      <c r="C7" s="25" t="s">
        <v>81</v>
      </c>
      <c r="D7" s="23" t="s">
        <v>82</v>
      </c>
      <c r="E7" s="26" t="s">
        <v>83</v>
      </c>
      <c r="F7" s="23" t="s">
        <v>84</v>
      </c>
      <c r="G7" s="25" t="s">
        <v>85</v>
      </c>
      <c r="H7" s="27" t="s">
        <v>86</v>
      </c>
      <c r="I7" s="26" t="s">
        <v>87</v>
      </c>
    </row>
    <row r="8" spans="1:9" ht="19.5" customHeight="1">
      <c r="A8" s="28"/>
      <c r="B8" s="16"/>
      <c r="C8" s="16"/>
      <c r="D8" s="14"/>
      <c r="E8" s="11"/>
      <c r="F8" s="27"/>
      <c r="G8" s="29"/>
      <c r="H8" s="30"/>
      <c r="I8" s="30"/>
    </row>
    <row r="9" spans="1:9" ht="19.5" customHeight="1">
      <c r="A9" s="226" t="s">
        <v>55</v>
      </c>
      <c r="B9" s="227"/>
      <c r="C9" s="227"/>
      <c r="D9" s="228"/>
      <c r="E9" s="229"/>
      <c r="F9" s="229"/>
      <c r="G9" s="29"/>
      <c r="H9" s="30"/>
      <c r="I9" s="30"/>
    </row>
    <row r="11" spans="1:9" s="96" customFormat="1" ht="15.6">
      <c r="A11" s="214" t="s">
        <v>392</v>
      </c>
      <c r="B11" s="214"/>
      <c r="C11" s="214"/>
      <c r="D11" s="214"/>
      <c r="E11" s="214"/>
    </row>
  </sheetData>
  <mergeCells count="12">
    <mergeCell ref="A11:E11"/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 pane="bottomLeft" activeCell="J30" sqref="J30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1.109375" customWidth="1"/>
    <col min="5" max="5" width="17.664062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232</v>
      </c>
    </row>
    <row r="3" spans="1:11" ht="41.25" customHeight="1">
      <c r="A3" s="156" t="str">
        <f>"2025"&amp;"年上级转移支付补助项目支出预算表"</f>
        <v>2025年上级转移支付补助项目支出预算表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ht="13.5" customHeight="1">
      <c r="A4" s="174" t="str">
        <f>"单位名称：昆明市呈贡区师大附属七彩云南小学"</f>
        <v>单位名称：昆明市呈贡区师大附属七彩云南小学</v>
      </c>
      <c r="B4" s="175"/>
      <c r="C4" s="175"/>
      <c r="D4" s="175"/>
      <c r="E4" s="175"/>
      <c r="F4" s="175"/>
      <c r="G4" s="175"/>
      <c r="H4" s="4"/>
      <c r="I4" s="4"/>
      <c r="J4" s="4"/>
      <c r="K4" s="5" t="s">
        <v>1</v>
      </c>
    </row>
    <row r="5" spans="1:11" ht="21.75" customHeight="1">
      <c r="A5" s="166" t="s">
        <v>161</v>
      </c>
      <c r="B5" s="166" t="s">
        <v>145</v>
      </c>
      <c r="C5" s="166" t="s">
        <v>162</v>
      </c>
      <c r="D5" s="177" t="s">
        <v>146</v>
      </c>
      <c r="E5" s="177" t="s">
        <v>147</v>
      </c>
      <c r="F5" s="177" t="s">
        <v>163</v>
      </c>
      <c r="G5" s="177" t="s">
        <v>164</v>
      </c>
      <c r="H5" s="176" t="s">
        <v>55</v>
      </c>
      <c r="I5" s="160" t="s">
        <v>233</v>
      </c>
      <c r="J5" s="138"/>
      <c r="K5" s="139"/>
    </row>
    <row r="6" spans="1:11" ht="21.75" customHeight="1">
      <c r="A6" s="168"/>
      <c r="B6" s="168"/>
      <c r="C6" s="168"/>
      <c r="D6" s="179"/>
      <c r="E6" s="179"/>
      <c r="F6" s="179"/>
      <c r="G6" s="179"/>
      <c r="H6" s="162"/>
      <c r="I6" s="177" t="s">
        <v>58</v>
      </c>
      <c r="J6" s="177" t="s">
        <v>59</v>
      </c>
      <c r="K6" s="177" t="s">
        <v>60</v>
      </c>
    </row>
    <row r="7" spans="1:11" ht="40.5" customHeight="1">
      <c r="A7" s="167"/>
      <c r="B7" s="167"/>
      <c r="C7" s="167"/>
      <c r="D7" s="178"/>
      <c r="E7" s="178"/>
      <c r="F7" s="178"/>
      <c r="G7" s="178"/>
      <c r="H7" s="141"/>
      <c r="I7" s="178" t="s">
        <v>57</v>
      </c>
      <c r="J7" s="178"/>
      <c r="K7" s="178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7">
        <v>10</v>
      </c>
      <c r="K8" s="17">
        <v>11</v>
      </c>
    </row>
    <row r="9" spans="1:11" ht="18.75" customHeight="1">
      <c r="A9" s="14"/>
      <c r="B9" s="11"/>
      <c r="C9" s="14"/>
      <c r="D9" s="14"/>
      <c r="E9" s="14"/>
      <c r="F9" s="14"/>
      <c r="G9" s="14"/>
      <c r="H9" s="15"/>
      <c r="I9" s="18"/>
      <c r="J9" s="18"/>
      <c r="K9" s="15"/>
    </row>
    <row r="10" spans="1:11" ht="18.75" customHeight="1">
      <c r="A10" s="16"/>
      <c r="B10" s="11"/>
      <c r="C10" s="11"/>
      <c r="D10" s="11"/>
      <c r="E10" s="11"/>
      <c r="F10" s="11"/>
      <c r="G10" s="11"/>
      <c r="H10" s="12"/>
      <c r="I10" s="12"/>
      <c r="J10" s="12"/>
      <c r="K10" s="15"/>
    </row>
    <row r="11" spans="1:11" ht="18.75" customHeight="1">
      <c r="A11" s="170" t="s">
        <v>133</v>
      </c>
      <c r="B11" s="171"/>
      <c r="C11" s="171"/>
      <c r="D11" s="171"/>
      <c r="E11" s="171"/>
      <c r="F11" s="171"/>
      <c r="G11" s="230"/>
      <c r="H11" s="12"/>
      <c r="I11" s="12"/>
      <c r="J11" s="12"/>
      <c r="K11" s="15"/>
    </row>
    <row r="13" spans="1:11" s="97" customFormat="1" ht="15.6">
      <c r="A13" s="214" t="s">
        <v>393</v>
      </c>
      <c r="B13" s="214"/>
      <c r="C13" s="214"/>
      <c r="D13" s="214"/>
      <c r="E13" s="214"/>
    </row>
  </sheetData>
  <mergeCells count="16">
    <mergeCell ref="A13:E13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 pane="bottomLeft" activeCell="E17" sqref="E17"/>
    </sheetView>
  </sheetViews>
  <sheetFormatPr defaultColWidth="9.109375" defaultRowHeight="14.25" customHeight="1"/>
  <cols>
    <col min="1" max="1" width="35.33203125" customWidth="1"/>
    <col min="2" max="4" width="28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234</v>
      </c>
    </row>
    <row r="3" spans="1:7" ht="41.25" customHeight="1">
      <c r="A3" s="156" t="str">
        <f>"2025"&amp;"年部门项目中期规划预算表"</f>
        <v>2025年部门项目中期规划预算表</v>
      </c>
      <c r="B3" s="156"/>
      <c r="C3" s="156"/>
      <c r="D3" s="156"/>
      <c r="E3" s="156"/>
      <c r="F3" s="156"/>
      <c r="G3" s="156"/>
    </row>
    <row r="4" spans="1:7" ht="13.5" customHeight="1">
      <c r="A4" s="174" t="str">
        <f>"单位名称：昆明市呈贡区师大附属七彩云南小学"</f>
        <v>单位名称：昆明市呈贡区师大附属七彩云南小学</v>
      </c>
      <c r="B4" s="175"/>
      <c r="C4" s="175"/>
      <c r="D4" s="175"/>
      <c r="E4" s="4"/>
      <c r="F4" s="4"/>
      <c r="G4" s="5" t="s">
        <v>1</v>
      </c>
    </row>
    <row r="5" spans="1:7" ht="21.75" customHeight="1">
      <c r="A5" s="166" t="s">
        <v>162</v>
      </c>
      <c r="B5" s="166" t="s">
        <v>161</v>
      </c>
      <c r="C5" s="166" t="s">
        <v>145</v>
      </c>
      <c r="D5" s="177" t="s">
        <v>235</v>
      </c>
      <c r="E5" s="160" t="s">
        <v>58</v>
      </c>
      <c r="F5" s="138"/>
      <c r="G5" s="139"/>
    </row>
    <row r="6" spans="1:7" ht="21.75" customHeight="1">
      <c r="A6" s="168"/>
      <c r="B6" s="168"/>
      <c r="C6" s="168"/>
      <c r="D6" s="179"/>
      <c r="E6" s="231" t="str">
        <f>"2025"&amp;"年"</f>
        <v>2025年</v>
      </c>
      <c r="F6" s="177" t="str">
        <f>("2025"+1)&amp;"年"</f>
        <v>2026年</v>
      </c>
      <c r="G6" s="177" t="str">
        <f>("2025"+2)&amp;"年"</f>
        <v>2027年</v>
      </c>
    </row>
    <row r="7" spans="1:7" ht="40.5" customHeight="1">
      <c r="A7" s="167"/>
      <c r="B7" s="167"/>
      <c r="C7" s="167"/>
      <c r="D7" s="178"/>
      <c r="E7" s="141"/>
      <c r="F7" s="178" t="s">
        <v>57</v>
      </c>
      <c r="G7" s="178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s="83" customFormat="1" ht="30" customHeight="1">
      <c r="A9" s="92" t="s">
        <v>238</v>
      </c>
      <c r="B9" s="92" t="s">
        <v>394</v>
      </c>
      <c r="C9" s="92" t="s">
        <v>316</v>
      </c>
      <c r="D9" s="92" t="s">
        <v>395</v>
      </c>
      <c r="E9" s="12">
        <v>4000</v>
      </c>
      <c r="F9" s="12"/>
      <c r="G9" s="12"/>
    </row>
    <row r="10" spans="1:7" s="83" customFormat="1" ht="30" customHeight="1">
      <c r="A10" s="91" t="s">
        <v>238</v>
      </c>
      <c r="B10" s="92" t="s">
        <v>394</v>
      </c>
      <c r="C10" s="92" t="s">
        <v>320</v>
      </c>
      <c r="D10" s="92" t="s">
        <v>395</v>
      </c>
      <c r="E10" s="12">
        <v>153077.76000000001</v>
      </c>
      <c r="F10" s="12"/>
      <c r="G10" s="12"/>
    </row>
    <row r="11" spans="1:7" s="83" customFormat="1" ht="30" customHeight="1">
      <c r="A11" s="232" t="s">
        <v>55</v>
      </c>
      <c r="B11" s="233" t="s">
        <v>236</v>
      </c>
      <c r="C11" s="233"/>
      <c r="D11" s="234"/>
      <c r="E11" s="12">
        <v>157077.76000000001</v>
      </c>
      <c r="F11" s="12"/>
      <c r="G11" s="12"/>
    </row>
  </sheetData>
  <mergeCells count="11">
    <mergeCell ref="A11:D11"/>
    <mergeCell ref="A3:G3"/>
    <mergeCell ref="A4:D4"/>
    <mergeCell ref="E5:G5"/>
    <mergeCell ref="A5:A7"/>
    <mergeCell ref="B5:B7"/>
    <mergeCell ref="C5:C7"/>
    <mergeCell ref="D5:D7"/>
    <mergeCell ref="E6:E7"/>
    <mergeCell ref="F6:F7"/>
    <mergeCell ref="G6:G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 pane="bottomLeft" activeCell="B22" sqref="B22"/>
    </sheetView>
  </sheetViews>
  <sheetFormatPr defaultColWidth="8.554687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04" t="s">
        <v>52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41.25" customHeight="1">
      <c r="A3" s="98" t="str">
        <f>"2025"&amp;"年部门收入预算表"</f>
        <v>2025年部门收入预算表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ht="17.25" customHeight="1">
      <c r="A4" s="100" t="str">
        <f>"单位名称：昆明市呈贡区师大附属七彩云南小学"</f>
        <v>单位名称：昆明市呈贡区师大附属七彩云南小学</v>
      </c>
      <c r="B4" s="101"/>
      <c r="S4" s="21" t="s">
        <v>1</v>
      </c>
    </row>
    <row r="5" spans="1:19" ht="21.75" customHeight="1">
      <c r="A5" s="113" t="s">
        <v>53</v>
      </c>
      <c r="B5" s="116" t="s">
        <v>54</v>
      </c>
      <c r="C5" s="116" t="s">
        <v>55</v>
      </c>
      <c r="D5" s="105" t="s">
        <v>56</v>
      </c>
      <c r="E5" s="105"/>
      <c r="F5" s="105"/>
      <c r="G5" s="105"/>
      <c r="H5" s="105"/>
      <c r="I5" s="106"/>
      <c r="J5" s="105"/>
      <c r="K5" s="105"/>
      <c r="L5" s="105"/>
      <c r="M5" s="105"/>
      <c r="N5" s="107"/>
      <c r="O5" s="105" t="s">
        <v>45</v>
      </c>
      <c r="P5" s="105"/>
      <c r="Q5" s="105"/>
      <c r="R5" s="105"/>
      <c r="S5" s="107"/>
    </row>
    <row r="6" spans="1:19" ht="27" customHeight="1">
      <c r="A6" s="114"/>
      <c r="B6" s="117"/>
      <c r="C6" s="117"/>
      <c r="D6" s="117" t="s">
        <v>57</v>
      </c>
      <c r="E6" s="117" t="s">
        <v>58</v>
      </c>
      <c r="F6" s="117" t="s">
        <v>59</v>
      </c>
      <c r="G6" s="117" t="s">
        <v>60</v>
      </c>
      <c r="H6" s="117" t="s">
        <v>61</v>
      </c>
      <c r="I6" s="108" t="s">
        <v>62</v>
      </c>
      <c r="J6" s="109"/>
      <c r="K6" s="109"/>
      <c r="L6" s="109"/>
      <c r="M6" s="109"/>
      <c r="N6" s="110"/>
      <c r="O6" s="117" t="s">
        <v>57</v>
      </c>
      <c r="P6" s="117" t="s">
        <v>58</v>
      </c>
      <c r="Q6" s="117" t="s">
        <v>59</v>
      </c>
      <c r="R6" s="117" t="s">
        <v>60</v>
      </c>
      <c r="S6" s="117" t="s">
        <v>63</v>
      </c>
    </row>
    <row r="7" spans="1:19" ht="30" customHeight="1">
      <c r="A7" s="115"/>
      <c r="B7" s="118"/>
      <c r="C7" s="119"/>
      <c r="D7" s="119"/>
      <c r="E7" s="119"/>
      <c r="F7" s="119"/>
      <c r="G7" s="119"/>
      <c r="H7" s="119"/>
      <c r="I7" s="37" t="s">
        <v>57</v>
      </c>
      <c r="J7" s="81" t="s">
        <v>64</v>
      </c>
      <c r="K7" s="81" t="s">
        <v>65</v>
      </c>
      <c r="L7" s="81" t="s">
        <v>66</v>
      </c>
      <c r="M7" s="81" t="s">
        <v>67</v>
      </c>
      <c r="N7" s="81" t="s">
        <v>68</v>
      </c>
      <c r="O7" s="120"/>
      <c r="P7" s="120"/>
      <c r="Q7" s="120"/>
      <c r="R7" s="120"/>
      <c r="S7" s="119"/>
    </row>
    <row r="8" spans="1:19" ht="15" customHeight="1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37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79">
        <v>17</v>
      </c>
      <c r="R8" s="79">
        <v>18</v>
      </c>
      <c r="S8" s="79">
        <v>19</v>
      </c>
    </row>
    <row r="9" spans="1:19" ht="18" customHeight="1">
      <c r="A9" s="11" t="s">
        <v>237</v>
      </c>
      <c r="B9" s="11" t="s">
        <v>238</v>
      </c>
      <c r="C9" s="43">
        <f>18581410.24+441792.5</f>
        <v>19023202.739999998</v>
      </c>
      <c r="D9" s="43">
        <v>18581410.239999998</v>
      </c>
      <c r="E9" s="43">
        <v>17555410.239999998</v>
      </c>
      <c r="F9" s="43"/>
      <c r="G9" s="43"/>
      <c r="H9" s="43"/>
      <c r="I9" s="43">
        <v>1026000</v>
      </c>
      <c r="J9" s="43"/>
      <c r="K9" s="43"/>
      <c r="L9" s="43"/>
      <c r="M9" s="43"/>
      <c r="N9" s="43">
        <v>1026000</v>
      </c>
      <c r="O9" s="43">
        <v>441792.5</v>
      </c>
      <c r="P9" s="43">
        <v>441792.5</v>
      </c>
      <c r="Q9" s="43"/>
      <c r="R9" s="43"/>
      <c r="S9" s="43"/>
    </row>
    <row r="10" spans="1:19" ht="18" customHeight="1">
      <c r="A10" s="80"/>
      <c r="B10" s="80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8" customHeight="1">
      <c r="A11" s="80"/>
      <c r="B11" s="80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8" customHeight="1">
      <c r="A12" s="80"/>
      <c r="B12" s="80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18" customHeight="1">
      <c r="A13" s="111" t="s">
        <v>55</v>
      </c>
      <c r="B13" s="112"/>
      <c r="C13" s="43">
        <v>19023202.739999998</v>
      </c>
      <c r="D13" s="43">
        <v>18581410.239999998</v>
      </c>
      <c r="E13" s="43">
        <v>17555410.239999998</v>
      </c>
      <c r="F13" s="43"/>
      <c r="G13" s="43"/>
      <c r="H13" s="43"/>
      <c r="I13" s="43">
        <v>1026000</v>
      </c>
      <c r="J13" s="43"/>
      <c r="K13" s="43"/>
      <c r="L13" s="43"/>
      <c r="M13" s="43"/>
      <c r="N13" s="43">
        <v>1026000</v>
      </c>
      <c r="O13" s="43">
        <v>441792.5</v>
      </c>
      <c r="P13" s="43">
        <v>441792.5</v>
      </c>
      <c r="Q13" s="43"/>
      <c r="R13" s="43"/>
      <c r="S13" s="43"/>
    </row>
  </sheetData>
  <mergeCells count="20">
    <mergeCell ref="O6:O7"/>
    <mergeCell ref="P6:P7"/>
    <mergeCell ref="Q6:Q7"/>
    <mergeCell ref="R6:R7"/>
    <mergeCell ref="S6:S7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2"/>
  <sheetViews>
    <sheetView showGridLines="0" showZeros="0" topLeftCell="C1" zoomScaleNormal="100" workbookViewId="0">
      <pane ySplit="1" topLeftCell="A2" activePane="bottomLeft" state="frozen"/>
      <selection pane="bottomLeft" activeCell="F8" sqref="F8"/>
    </sheetView>
  </sheetViews>
  <sheetFormatPr defaultColWidth="8.5546875" defaultRowHeight="12.75" customHeight="1"/>
  <cols>
    <col min="1" max="1" width="14.33203125" customWidth="1"/>
    <col min="2" max="2" width="37.5546875" customWidth="1"/>
    <col min="3" max="8" width="24.5546875" customWidth="1"/>
    <col min="9" max="9" width="26.6640625" customWidth="1"/>
    <col min="10" max="11" width="24.44140625" customWidth="1"/>
    <col min="12" max="15" width="24.554687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21" t="s">
        <v>69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41.25" customHeight="1">
      <c r="A3" s="98" t="str">
        <f>"2025"&amp;"年部门支出预算表"</f>
        <v>2025年部门支出预算表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17.25" customHeight="1">
      <c r="A4" s="100" t="str">
        <f>"单位名称：昆明市呈贡区师大附属七彩云南小学"</f>
        <v>单位名称：昆明市呈贡区师大附属七彩云南小学</v>
      </c>
      <c r="B4" s="101"/>
      <c r="O4" s="21" t="s">
        <v>1</v>
      </c>
    </row>
    <row r="5" spans="1:15" ht="27" customHeight="1">
      <c r="A5" s="132" t="s">
        <v>70</v>
      </c>
      <c r="B5" s="132" t="s">
        <v>71</v>
      </c>
      <c r="C5" s="132" t="s">
        <v>55</v>
      </c>
      <c r="D5" s="122" t="s">
        <v>58</v>
      </c>
      <c r="E5" s="123"/>
      <c r="F5" s="124"/>
      <c r="G5" s="127" t="s">
        <v>59</v>
      </c>
      <c r="H5" s="127" t="s">
        <v>60</v>
      </c>
      <c r="I5" s="127" t="s">
        <v>72</v>
      </c>
      <c r="J5" s="122" t="s">
        <v>62</v>
      </c>
      <c r="K5" s="123"/>
      <c r="L5" s="123"/>
      <c r="M5" s="123"/>
      <c r="N5" s="125"/>
      <c r="O5" s="126"/>
    </row>
    <row r="6" spans="1:15" ht="42" customHeight="1">
      <c r="A6" s="133"/>
      <c r="B6" s="133"/>
      <c r="C6" s="128"/>
      <c r="D6" s="78" t="s">
        <v>57</v>
      </c>
      <c r="E6" s="78" t="s">
        <v>73</v>
      </c>
      <c r="F6" s="78" t="s">
        <v>74</v>
      </c>
      <c r="G6" s="128"/>
      <c r="H6" s="128"/>
      <c r="I6" s="129"/>
      <c r="J6" s="78" t="s">
        <v>57</v>
      </c>
      <c r="K6" s="73" t="s">
        <v>75</v>
      </c>
      <c r="L6" s="73" t="s">
        <v>76</v>
      </c>
      <c r="M6" s="73" t="s">
        <v>77</v>
      </c>
      <c r="N6" s="73" t="s">
        <v>78</v>
      </c>
      <c r="O6" s="73" t="s">
        <v>79</v>
      </c>
    </row>
    <row r="7" spans="1:15" ht="18" customHeight="1">
      <c r="A7" s="23" t="s">
        <v>80</v>
      </c>
      <c r="B7" s="23" t="s">
        <v>81</v>
      </c>
      <c r="C7" s="23" t="s">
        <v>82</v>
      </c>
      <c r="D7" s="27" t="s">
        <v>83</v>
      </c>
      <c r="E7" s="27" t="s">
        <v>84</v>
      </c>
      <c r="F7" s="27" t="s">
        <v>85</v>
      </c>
      <c r="G7" s="27" t="s">
        <v>86</v>
      </c>
      <c r="H7" s="27" t="s">
        <v>87</v>
      </c>
      <c r="I7" s="27" t="s">
        <v>88</v>
      </c>
      <c r="J7" s="27" t="s">
        <v>89</v>
      </c>
      <c r="K7" s="27" t="s">
        <v>90</v>
      </c>
      <c r="L7" s="27" t="s">
        <v>91</v>
      </c>
      <c r="M7" s="27" t="s">
        <v>92</v>
      </c>
      <c r="N7" s="23" t="s">
        <v>93</v>
      </c>
      <c r="O7" s="27" t="s">
        <v>94</v>
      </c>
    </row>
    <row r="8" spans="1:15" s="83" customFormat="1" ht="21" customHeight="1">
      <c r="A8" s="84" t="s">
        <v>239</v>
      </c>
      <c r="B8" s="84" t="s">
        <v>240</v>
      </c>
      <c r="C8" s="43">
        <f>D8+J8</f>
        <v>15615542.74</v>
      </c>
      <c r="D8" s="43">
        <f>E8+F8</f>
        <v>14589542.74</v>
      </c>
      <c r="E8" s="43">
        <v>13990672.48</v>
      </c>
      <c r="F8" s="43">
        <f>157077.76+441792.5</f>
        <v>598870.26</v>
      </c>
      <c r="G8" s="43"/>
      <c r="H8" s="43"/>
      <c r="I8" s="43"/>
      <c r="J8" s="43">
        <v>1026000</v>
      </c>
      <c r="K8" s="43"/>
      <c r="L8" s="43"/>
      <c r="M8" s="43"/>
      <c r="N8" s="43"/>
      <c r="O8" s="43">
        <v>1026000</v>
      </c>
    </row>
    <row r="9" spans="1:15" s="83" customFormat="1" ht="21" customHeight="1">
      <c r="A9" s="85" t="s">
        <v>241</v>
      </c>
      <c r="B9" s="85" t="s">
        <v>242</v>
      </c>
      <c r="C9" s="43">
        <v>15615542.74</v>
      </c>
      <c r="D9" s="43">
        <v>14589542.74</v>
      </c>
      <c r="E9" s="43">
        <v>13990672.48</v>
      </c>
      <c r="F9" s="43">
        <v>598870.26</v>
      </c>
      <c r="G9" s="43"/>
      <c r="H9" s="43"/>
      <c r="I9" s="43"/>
      <c r="J9" s="43">
        <v>1026000</v>
      </c>
      <c r="K9" s="43"/>
      <c r="L9" s="43"/>
      <c r="M9" s="43"/>
      <c r="N9" s="43"/>
      <c r="O9" s="43">
        <v>1026000</v>
      </c>
    </row>
    <row r="10" spans="1:15" s="83" customFormat="1" ht="21" customHeight="1">
      <c r="A10" s="86" t="s">
        <v>243</v>
      </c>
      <c r="B10" s="86" t="s">
        <v>244</v>
      </c>
      <c r="C10" s="43">
        <v>15615542.74</v>
      </c>
      <c r="D10" s="43">
        <v>14589542.74</v>
      </c>
      <c r="E10" s="43">
        <v>13990672.48</v>
      </c>
      <c r="F10" s="43">
        <v>598870.26</v>
      </c>
      <c r="G10" s="43"/>
      <c r="H10" s="43"/>
      <c r="I10" s="43"/>
      <c r="J10" s="43">
        <v>1026000</v>
      </c>
      <c r="K10" s="43"/>
      <c r="L10" s="43"/>
      <c r="M10" s="43"/>
      <c r="N10" s="43"/>
      <c r="O10" s="43">
        <v>1026000</v>
      </c>
    </row>
    <row r="11" spans="1:15" s="83" customFormat="1" ht="21" customHeight="1">
      <c r="A11" s="84" t="s">
        <v>245</v>
      </c>
      <c r="B11" s="84" t="s">
        <v>246</v>
      </c>
      <c r="C11" s="43">
        <v>1287680</v>
      </c>
      <c r="D11" s="43">
        <v>1287680</v>
      </c>
      <c r="E11" s="43">
        <v>1287680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s="83" customFormat="1" ht="21" customHeight="1">
      <c r="A12" s="85" t="s">
        <v>247</v>
      </c>
      <c r="B12" s="85" t="s">
        <v>248</v>
      </c>
      <c r="C12" s="43">
        <v>1287680</v>
      </c>
      <c r="D12" s="43">
        <v>1287680</v>
      </c>
      <c r="E12" s="43">
        <v>1287680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83" customFormat="1" ht="21" customHeight="1">
      <c r="A13" s="86" t="s">
        <v>249</v>
      </c>
      <c r="B13" s="86" t="s">
        <v>250</v>
      </c>
      <c r="C13" s="43">
        <v>1287680</v>
      </c>
      <c r="D13" s="43">
        <v>1287680</v>
      </c>
      <c r="E13" s="43">
        <v>1287680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s="83" customFormat="1" ht="21" customHeight="1">
      <c r="A14" s="84" t="s">
        <v>251</v>
      </c>
      <c r="B14" s="84" t="s">
        <v>252</v>
      </c>
      <c r="C14" s="43">
        <v>1108160</v>
      </c>
      <c r="D14" s="43">
        <v>1108160</v>
      </c>
      <c r="E14" s="43">
        <v>1108160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83" customFormat="1" ht="21" customHeight="1">
      <c r="A15" s="85" t="s">
        <v>253</v>
      </c>
      <c r="B15" s="85" t="s">
        <v>254</v>
      </c>
      <c r="C15" s="43">
        <v>1108160</v>
      </c>
      <c r="D15" s="43">
        <v>1108160</v>
      </c>
      <c r="E15" s="43">
        <v>1108160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s="83" customFormat="1" ht="21" customHeight="1">
      <c r="A16" s="86" t="s">
        <v>255</v>
      </c>
      <c r="B16" s="86" t="s">
        <v>256</v>
      </c>
      <c r="C16" s="43">
        <v>635520</v>
      </c>
      <c r="D16" s="43">
        <v>635520</v>
      </c>
      <c r="E16" s="43">
        <v>635520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s="83" customFormat="1" ht="21" customHeight="1">
      <c r="A17" s="86" t="s">
        <v>257</v>
      </c>
      <c r="B17" s="86" t="s">
        <v>258</v>
      </c>
      <c r="C17" s="43">
        <v>409600</v>
      </c>
      <c r="D17" s="43">
        <v>409600</v>
      </c>
      <c r="E17" s="43">
        <v>409600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s="83" customFormat="1" ht="21" customHeight="1">
      <c r="A18" s="86" t="s">
        <v>259</v>
      </c>
      <c r="B18" s="86" t="s">
        <v>260</v>
      </c>
      <c r="C18" s="43">
        <v>63040</v>
      </c>
      <c r="D18" s="43">
        <v>63040</v>
      </c>
      <c r="E18" s="43">
        <v>63040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s="83" customFormat="1" ht="21" customHeight="1">
      <c r="A19" s="84" t="s">
        <v>261</v>
      </c>
      <c r="B19" s="84" t="s">
        <v>262</v>
      </c>
      <c r="C19" s="43">
        <v>1011820</v>
      </c>
      <c r="D19" s="43">
        <v>1011820</v>
      </c>
      <c r="E19" s="43">
        <v>1011820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s="83" customFormat="1" ht="21" customHeight="1">
      <c r="A20" s="85" t="s">
        <v>263</v>
      </c>
      <c r="B20" s="85" t="s">
        <v>264</v>
      </c>
      <c r="C20" s="43">
        <v>1011820</v>
      </c>
      <c r="D20" s="43">
        <v>1011820</v>
      </c>
      <c r="E20" s="43">
        <v>1011820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s="83" customFormat="1" ht="21" customHeight="1">
      <c r="A21" s="86" t="s">
        <v>265</v>
      </c>
      <c r="B21" s="86" t="s">
        <v>266</v>
      </c>
      <c r="C21" s="43">
        <v>1011820</v>
      </c>
      <c r="D21" s="43">
        <v>1011820</v>
      </c>
      <c r="E21" s="43">
        <v>1011820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s="83" customFormat="1" ht="21" customHeight="1">
      <c r="A22" s="130" t="s">
        <v>55</v>
      </c>
      <c r="B22" s="131"/>
      <c r="C22" s="43">
        <f>C8+C11+C14+C19</f>
        <v>19023202.740000002</v>
      </c>
      <c r="D22" s="43">
        <f t="shared" ref="D22:E22" si="0">D8+D11+D14+D19</f>
        <v>17997202.740000002</v>
      </c>
      <c r="E22" s="43">
        <f t="shared" si="0"/>
        <v>17398332.48</v>
      </c>
      <c r="F22" s="43">
        <f>F8+F11+F14+F19</f>
        <v>598870.26</v>
      </c>
      <c r="G22" s="43"/>
      <c r="H22" s="43"/>
      <c r="I22" s="43"/>
      <c r="J22" s="43">
        <f>J8+J11+J14+J19</f>
        <v>1026000</v>
      </c>
      <c r="K22" s="43"/>
      <c r="L22" s="43"/>
      <c r="M22" s="43"/>
      <c r="N22" s="43"/>
      <c r="O22" s="43">
        <f>O8+O11+O14+O19</f>
        <v>1026000</v>
      </c>
    </row>
  </sheetData>
  <mergeCells count="12">
    <mergeCell ref="A22:B22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F21" sqref="F21"/>
    </sheetView>
  </sheetViews>
  <sheetFormatPr defaultColWidth="8.5546875" defaultRowHeight="12.75" customHeight="1"/>
  <cols>
    <col min="1" max="4" width="35.554687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19"/>
      <c r="B2" s="21"/>
      <c r="C2" s="21"/>
      <c r="D2" s="21" t="s">
        <v>95</v>
      </c>
    </row>
    <row r="3" spans="1:4" ht="41.25" customHeight="1">
      <c r="A3" s="98" t="str">
        <f>"2025"&amp;"年部门财政拨款收支预算总表"</f>
        <v>2025年部门财政拨款收支预算总表</v>
      </c>
      <c r="B3" s="99"/>
      <c r="C3" s="99"/>
      <c r="D3" s="99"/>
    </row>
    <row r="4" spans="1:4" ht="17.25" customHeight="1">
      <c r="A4" s="100" t="str">
        <f>"单位名称：昆明市呈贡区师大附属七彩云南小学"</f>
        <v>单位名称：昆明市呈贡区师大附属七彩云南小学</v>
      </c>
      <c r="B4" s="101"/>
      <c r="D4" s="21" t="s">
        <v>1</v>
      </c>
    </row>
    <row r="5" spans="1:4" ht="17.25" customHeight="1">
      <c r="A5" s="102" t="s">
        <v>2</v>
      </c>
      <c r="B5" s="103"/>
      <c r="C5" s="102" t="s">
        <v>3</v>
      </c>
      <c r="D5" s="103"/>
    </row>
    <row r="6" spans="1:4" ht="18.75" customHeight="1">
      <c r="A6" s="73" t="s">
        <v>4</v>
      </c>
      <c r="B6" s="73" t="s">
        <v>5</v>
      </c>
      <c r="C6" s="73" t="s">
        <v>6</v>
      </c>
      <c r="D6" s="73" t="s">
        <v>5</v>
      </c>
    </row>
    <row r="7" spans="1:4" ht="16.5" customHeight="1">
      <c r="A7" s="74" t="s">
        <v>96</v>
      </c>
      <c r="B7" s="43">
        <v>17555410.239999998</v>
      </c>
      <c r="C7" s="74" t="s">
        <v>97</v>
      </c>
      <c r="D7" s="43">
        <f>D12+D15+D16+D26</f>
        <v>17997202.740000002</v>
      </c>
    </row>
    <row r="8" spans="1:4" ht="16.5" customHeight="1">
      <c r="A8" s="74" t="s">
        <v>98</v>
      </c>
      <c r="B8" s="43">
        <v>17555410.239999998</v>
      </c>
      <c r="C8" s="74" t="s">
        <v>99</v>
      </c>
      <c r="D8" s="43"/>
    </row>
    <row r="9" spans="1:4" ht="16.5" customHeight="1">
      <c r="A9" s="74" t="s">
        <v>100</v>
      </c>
      <c r="B9" s="43"/>
      <c r="C9" s="74" t="s">
        <v>101</v>
      </c>
      <c r="D9" s="43"/>
    </row>
    <row r="10" spans="1:4" ht="16.5" customHeight="1">
      <c r="A10" s="74" t="s">
        <v>102</v>
      </c>
      <c r="B10" s="43"/>
      <c r="C10" s="74" t="s">
        <v>103</v>
      </c>
      <c r="D10" s="43"/>
    </row>
    <row r="11" spans="1:4" ht="16.5" customHeight="1">
      <c r="A11" s="74" t="s">
        <v>104</v>
      </c>
      <c r="B11" s="43">
        <v>441792.5</v>
      </c>
      <c r="C11" s="74" t="s">
        <v>105</v>
      </c>
      <c r="D11" s="43"/>
    </row>
    <row r="12" spans="1:4" ht="16.5" customHeight="1">
      <c r="A12" s="74" t="s">
        <v>98</v>
      </c>
      <c r="B12" s="43">
        <v>441792.5</v>
      </c>
      <c r="C12" s="74" t="s">
        <v>106</v>
      </c>
      <c r="D12" s="43">
        <f>14147750.24+B12</f>
        <v>14589542.74</v>
      </c>
    </row>
    <row r="13" spans="1:4" ht="16.5" customHeight="1">
      <c r="A13" s="70" t="s">
        <v>100</v>
      </c>
      <c r="B13" s="43"/>
      <c r="C13" s="35" t="s">
        <v>107</v>
      </c>
      <c r="D13" s="43"/>
    </row>
    <row r="14" spans="1:4" ht="16.5" customHeight="1">
      <c r="A14" s="70" t="s">
        <v>102</v>
      </c>
      <c r="B14" s="43"/>
      <c r="C14" s="35" t="s">
        <v>108</v>
      </c>
      <c r="D14" s="43"/>
    </row>
    <row r="15" spans="1:4" ht="16.5" customHeight="1">
      <c r="A15" s="75"/>
      <c r="B15" s="43"/>
      <c r="C15" s="35" t="s">
        <v>109</v>
      </c>
      <c r="D15" s="43">
        <v>1287680</v>
      </c>
    </row>
    <row r="16" spans="1:4" ht="16.5" customHeight="1">
      <c r="A16" s="75"/>
      <c r="B16" s="43"/>
      <c r="C16" s="35" t="s">
        <v>110</v>
      </c>
      <c r="D16" s="43">
        <v>1108160</v>
      </c>
    </row>
    <row r="17" spans="1:4" ht="16.5" customHeight="1">
      <c r="A17" s="75"/>
      <c r="B17" s="43"/>
      <c r="C17" s="35" t="s">
        <v>111</v>
      </c>
      <c r="D17" s="43"/>
    </row>
    <row r="18" spans="1:4" ht="16.5" customHeight="1">
      <c r="A18" s="75"/>
      <c r="B18" s="43"/>
      <c r="C18" s="35" t="s">
        <v>112</v>
      </c>
      <c r="D18" s="43"/>
    </row>
    <row r="19" spans="1:4" ht="16.5" customHeight="1">
      <c r="A19" s="75"/>
      <c r="B19" s="43"/>
      <c r="C19" s="35" t="s">
        <v>113</v>
      </c>
      <c r="D19" s="43"/>
    </row>
    <row r="20" spans="1:4" ht="16.5" customHeight="1">
      <c r="A20" s="75"/>
      <c r="B20" s="43"/>
      <c r="C20" s="35" t="s">
        <v>114</v>
      </c>
      <c r="D20" s="43"/>
    </row>
    <row r="21" spans="1:4" ht="16.5" customHeight="1">
      <c r="A21" s="75"/>
      <c r="B21" s="43"/>
      <c r="C21" s="35" t="s">
        <v>115</v>
      </c>
      <c r="D21" s="43"/>
    </row>
    <row r="22" spans="1:4" ht="16.5" customHeight="1">
      <c r="A22" s="75"/>
      <c r="B22" s="43"/>
      <c r="C22" s="35" t="s">
        <v>116</v>
      </c>
      <c r="D22" s="43"/>
    </row>
    <row r="23" spans="1:4" ht="16.5" customHeight="1">
      <c r="A23" s="75"/>
      <c r="B23" s="43"/>
      <c r="C23" s="35" t="s">
        <v>117</v>
      </c>
      <c r="D23" s="43"/>
    </row>
    <row r="24" spans="1:4" ht="16.5" customHeight="1">
      <c r="A24" s="75"/>
      <c r="B24" s="43"/>
      <c r="C24" s="35" t="s">
        <v>118</v>
      </c>
      <c r="D24" s="43"/>
    </row>
    <row r="25" spans="1:4" ht="16.5" customHeight="1">
      <c r="A25" s="75"/>
      <c r="B25" s="43"/>
      <c r="C25" s="35" t="s">
        <v>119</v>
      </c>
      <c r="D25" s="43"/>
    </row>
    <row r="26" spans="1:4" ht="16.5" customHeight="1">
      <c r="A26" s="75"/>
      <c r="B26" s="43"/>
      <c r="C26" s="35" t="s">
        <v>120</v>
      </c>
      <c r="D26" s="43">
        <v>1011820</v>
      </c>
    </row>
    <row r="27" spans="1:4" ht="16.5" customHeight="1">
      <c r="A27" s="75"/>
      <c r="B27" s="43"/>
      <c r="C27" s="35" t="s">
        <v>121</v>
      </c>
      <c r="D27" s="43"/>
    </row>
    <row r="28" spans="1:4" ht="16.5" customHeight="1">
      <c r="A28" s="75"/>
      <c r="B28" s="43"/>
      <c r="C28" s="35" t="s">
        <v>122</v>
      </c>
      <c r="D28" s="43"/>
    </row>
    <row r="29" spans="1:4" ht="16.5" customHeight="1">
      <c r="A29" s="75"/>
      <c r="B29" s="43"/>
      <c r="C29" s="35" t="s">
        <v>123</v>
      </c>
      <c r="D29" s="43"/>
    </row>
    <row r="30" spans="1:4" ht="16.5" customHeight="1">
      <c r="A30" s="75"/>
      <c r="B30" s="43"/>
      <c r="C30" s="35" t="s">
        <v>124</v>
      </c>
      <c r="D30" s="43"/>
    </row>
    <row r="31" spans="1:4" ht="16.5" customHeight="1">
      <c r="A31" s="75"/>
      <c r="B31" s="43"/>
      <c r="C31" s="35" t="s">
        <v>125</v>
      </c>
      <c r="D31" s="43"/>
    </row>
    <row r="32" spans="1:4" ht="16.5" customHeight="1">
      <c r="A32" s="75"/>
      <c r="B32" s="43"/>
      <c r="C32" s="70" t="s">
        <v>126</v>
      </c>
      <c r="D32" s="43"/>
    </row>
    <row r="33" spans="1:4" ht="16.5" customHeight="1">
      <c r="A33" s="75"/>
      <c r="B33" s="43"/>
      <c r="C33" s="70" t="s">
        <v>127</v>
      </c>
      <c r="D33" s="43"/>
    </row>
    <row r="34" spans="1:4" ht="16.5" customHeight="1">
      <c r="A34" s="75"/>
      <c r="B34" s="43"/>
      <c r="C34" s="14" t="s">
        <v>128</v>
      </c>
      <c r="D34" s="43"/>
    </row>
    <row r="35" spans="1:4" ht="15" customHeight="1">
      <c r="A35" s="76" t="s">
        <v>50</v>
      </c>
      <c r="B35" s="77">
        <f>B7+B11</f>
        <v>17997202.739999998</v>
      </c>
      <c r="C35" s="76" t="s">
        <v>51</v>
      </c>
      <c r="D35" s="77">
        <f>D7+D34</f>
        <v>17997202.740000002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 pane="bottomLeft" activeCell="G14" sqref="G14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6"/>
      <c r="F2" s="38"/>
      <c r="G2" s="67" t="s">
        <v>129</v>
      </c>
    </row>
    <row r="3" spans="1:7" ht="41.25" customHeight="1">
      <c r="A3" s="134" t="str">
        <f>"2025"&amp;"年一般公共预算支出预算表（按功能科目分类）"</f>
        <v>2025年一般公共预算支出预算表（按功能科目分类）</v>
      </c>
      <c r="B3" s="134"/>
      <c r="C3" s="134"/>
      <c r="D3" s="134"/>
      <c r="E3" s="134"/>
      <c r="F3" s="134"/>
      <c r="G3" s="134"/>
    </row>
    <row r="4" spans="1:7" ht="18" customHeight="1">
      <c r="A4" s="100" t="str">
        <f>"单位名称：昆明市呈贡区师大附属七彩云南小学"</f>
        <v>单位名称：昆明市呈贡区师大附属七彩云南小学</v>
      </c>
      <c r="B4" s="101"/>
      <c r="F4" s="62"/>
      <c r="G4" s="67" t="s">
        <v>1</v>
      </c>
    </row>
    <row r="5" spans="1:7" ht="20.25" customHeight="1">
      <c r="A5" s="135" t="s">
        <v>130</v>
      </c>
      <c r="B5" s="136"/>
      <c r="C5" s="140" t="s">
        <v>55</v>
      </c>
      <c r="D5" s="137" t="s">
        <v>73</v>
      </c>
      <c r="E5" s="138"/>
      <c r="F5" s="139"/>
      <c r="G5" s="142" t="s">
        <v>74</v>
      </c>
    </row>
    <row r="6" spans="1:7" ht="20.25" customHeight="1">
      <c r="A6" s="72" t="s">
        <v>70</v>
      </c>
      <c r="B6" s="72" t="s">
        <v>71</v>
      </c>
      <c r="C6" s="141"/>
      <c r="D6" s="64" t="s">
        <v>57</v>
      </c>
      <c r="E6" s="64" t="s">
        <v>131</v>
      </c>
      <c r="F6" s="64" t="s">
        <v>132</v>
      </c>
      <c r="G6" s="143"/>
    </row>
    <row r="7" spans="1:7" ht="15" customHeight="1">
      <c r="A7" s="31" t="s">
        <v>80</v>
      </c>
      <c r="B7" s="31" t="s">
        <v>81</v>
      </c>
      <c r="C7" s="31" t="s">
        <v>82</v>
      </c>
      <c r="D7" s="31" t="s">
        <v>83</v>
      </c>
      <c r="E7" s="31" t="s">
        <v>84</v>
      </c>
      <c r="F7" s="31" t="s">
        <v>85</v>
      </c>
      <c r="G7" s="31" t="s">
        <v>86</v>
      </c>
    </row>
    <row r="8" spans="1:7" s="83" customFormat="1" ht="18" customHeight="1">
      <c r="A8" s="14" t="s">
        <v>239</v>
      </c>
      <c r="B8" s="14" t="s">
        <v>240</v>
      </c>
      <c r="C8" s="43">
        <f>D8+G8</f>
        <v>14589542.74</v>
      </c>
      <c r="D8" s="43">
        <v>13990672.48</v>
      </c>
      <c r="E8" s="43">
        <v>13340328</v>
      </c>
      <c r="F8" s="43">
        <v>650344.48</v>
      </c>
      <c r="G8" s="43">
        <f>157077.76+441792.5</f>
        <v>598870.26</v>
      </c>
    </row>
    <row r="9" spans="1:7" s="83" customFormat="1" ht="18" customHeight="1">
      <c r="A9" s="87" t="s">
        <v>241</v>
      </c>
      <c r="B9" s="87" t="s">
        <v>242</v>
      </c>
      <c r="C9" s="43">
        <v>14589542.74</v>
      </c>
      <c r="D9" s="43">
        <v>13990672.48</v>
      </c>
      <c r="E9" s="43">
        <v>13340328</v>
      </c>
      <c r="F9" s="43">
        <v>650344.48</v>
      </c>
      <c r="G9" s="43">
        <v>598870.26</v>
      </c>
    </row>
    <row r="10" spans="1:7" s="83" customFormat="1" ht="18" customHeight="1">
      <c r="A10" s="88" t="s">
        <v>243</v>
      </c>
      <c r="B10" s="88" t="s">
        <v>244</v>
      </c>
      <c r="C10" s="43">
        <v>14589542.74</v>
      </c>
      <c r="D10" s="43">
        <v>13990672.48</v>
      </c>
      <c r="E10" s="43">
        <v>13340328</v>
      </c>
      <c r="F10" s="43">
        <v>650344.48</v>
      </c>
      <c r="G10" s="43">
        <v>598870.26</v>
      </c>
    </row>
    <row r="11" spans="1:7" s="83" customFormat="1" ht="18" customHeight="1">
      <c r="A11" s="14" t="s">
        <v>245</v>
      </c>
      <c r="B11" s="14" t="s">
        <v>246</v>
      </c>
      <c r="C11" s="43">
        <v>1287680</v>
      </c>
      <c r="D11" s="43">
        <v>1287680</v>
      </c>
      <c r="E11" s="43">
        <v>1287680</v>
      </c>
      <c r="F11" s="43"/>
      <c r="G11" s="43"/>
    </row>
    <row r="12" spans="1:7" s="83" customFormat="1" ht="18" customHeight="1">
      <c r="A12" s="87" t="s">
        <v>247</v>
      </c>
      <c r="B12" s="87" t="s">
        <v>248</v>
      </c>
      <c r="C12" s="43">
        <v>1287680</v>
      </c>
      <c r="D12" s="43">
        <v>1287680</v>
      </c>
      <c r="E12" s="43">
        <v>1287680</v>
      </c>
      <c r="F12" s="43"/>
      <c r="G12" s="43"/>
    </row>
    <row r="13" spans="1:7" s="83" customFormat="1" ht="18" customHeight="1">
      <c r="A13" s="88" t="s">
        <v>249</v>
      </c>
      <c r="B13" s="88" t="s">
        <v>250</v>
      </c>
      <c r="C13" s="43">
        <v>1287680</v>
      </c>
      <c r="D13" s="43">
        <v>1287680</v>
      </c>
      <c r="E13" s="43">
        <v>1287680</v>
      </c>
      <c r="F13" s="43"/>
      <c r="G13" s="43"/>
    </row>
    <row r="14" spans="1:7" s="83" customFormat="1" ht="18" customHeight="1">
      <c r="A14" s="14" t="s">
        <v>251</v>
      </c>
      <c r="B14" s="14" t="s">
        <v>252</v>
      </c>
      <c r="C14" s="43">
        <v>1108160</v>
      </c>
      <c r="D14" s="43">
        <v>1108160</v>
      </c>
      <c r="E14" s="43">
        <v>1108160</v>
      </c>
      <c r="F14" s="43"/>
      <c r="G14" s="43"/>
    </row>
    <row r="15" spans="1:7" s="83" customFormat="1" ht="18" customHeight="1">
      <c r="A15" s="87" t="s">
        <v>253</v>
      </c>
      <c r="B15" s="87" t="s">
        <v>254</v>
      </c>
      <c r="C15" s="43">
        <v>1108160</v>
      </c>
      <c r="D15" s="43">
        <v>1108160</v>
      </c>
      <c r="E15" s="43">
        <v>1108160</v>
      </c>
      <c r="F15" s="43"/>
      <c r="G15" s="43"/>
    </row>
    <row r="16" spans="1:7" s="83" customFormat="1" ht="18" customHeight="1">
      <c r="A16" s="88" t="s">
        <v>255</v>
      </c>
      <c r="B16" s="88" t="s">
        <v>256</v>
      </c>
      <c r="C16" s="43">
        <v>635520</v>
      </c>
      <c r="D16" s="43">
        <v>635520</v>
      </c>
      <c r="E16" s="43">
        <v>635520</v>
      </c>
      <c r="F16" s="43"/>
      <c r="G16" s="43"/>
    </row>
    <row r="17" spans="1:7" s="83" customFormat="1" ht="18" customHeight="1">
      <c r="A17" s="88" t="s">
        <v>257</v>
      </c>
      <c r="B17" s="88" t="s">
        <v>258</v>
      </c>
      <c r="C17" s="43">
        <v>409600</v>
      </c>
      <c r="D17" s="43">
        <v>409600</v>
      </c>
      <c r="E17" s="43">
        <v>409600</v>
      </c>
      <c r="F17" s="43"/>
      <c r="G17" s="43"/>
    </row>
    <row r="18" spans="1:7" s="83" customFormat="1" ht="18" customHeight="1">
      <c r="A18" s="88" t="s">
        <v>259</v>
      </c>
      <c r="B18" s="88" t="s">
        <v>260</v>
      </c>
      <c r="C18" s="43">
        <v>63040</v>
      </c>
      <c r="D18" s="43">
        <v>63040</v>
      </c>
      <c r="E18" s="43">
        <v>63040</v>
      </c>
      <c r="F18" s="43"/>
      <c r="G18" s="43"/>
    </row>
    <row r="19" spans="1:7" s="83" customFormat="1" ht="18" customHeight="1">
      <c r="A19" s="14" t="s">
        <v>261</v>
      </c>
      <c r="B19" s="14" t="s">
        <v>262</v>
      </c>
      <c r="C19" s="43">
        <v>1011820</v>
      </c>
      <c r="D19" s="43">
        <v>1011820</v>
      </c>
      <c r="E19" s="43">
        <v>1011820</v>
      </c>
      <c r="F19" s="43"/>
      <c r="G19" s="43"/>
    </row>
    <row r="20" spans="1:7" s="83" customFormat="1" ht="18" customHeight="1">
      <c r="A20" s="87" t="s">
        <v>263</v>
      </c>
      <c r="B20" s="87" t="s">
        <v>264</v>
      </c>
      <c r="C20" s="43">
        <v>1011820</v>
      </c>
      <c r="D20" s="43">
        <v>1011820</v>
      </c>
      <c r="E20" s="43">
        <v>1011820</v>
      </c>
      <c r="F20" s="43"/>
      <c r="G20" s="43"/>
    </row>
    <row r="21" spans="1:7" s="83" customFormat="1" ht="18" customHeight="1">
      <c r="A21" s="88" t="s">
        <v>265</v>
      </c>
      <c r="B21" s="88" t="s">
        <v>266</v>
      </c>
      <c r="C21" s="43">
        <v>1011820</v>
      </c>
      <c r="D21" s="43">
        <v>1011820</v>
      </c>
      <c r="E21" s="43">
        <v>1011820</v>
      </c>
      <c r="F21" s="43"/>
      <c r="G21" s="43"/>
    </row>
    <row r="22" spans="1:7" s="83" customFormat="1" ht="18" customHeight="1">
      <c r="A22" s="144" t="s">
        <v>133</v>
      </c>
      <c r="B22" s="145" t="s">
        <v>133</v>
      </c>
      <c r="C22" s="43">
        <f>C8+C11+C14+C19</f>
        <v>17997202.740000002</v>
      </c>
      <c r="D22" s="43">
        <v>17398332.48</v>
      </c>
      <c r="E22" s="43">
        <v>16747988</v>
      </c>
      <c r="F22" s="43">
        <v>650344.48</v>
      </c>
      <c r="G22" s="43">
        <v>598870.26</v>
      </c>
    </row>
  </sheetData>
  <mergeCells count="7">
    <mergeCell ref="A22:B22"/>
    <mergeCell ref="A4:B4"/>
    <mergeCell ref="A3:G3"/>
    <mergeCell ref="A5:B5"/>
    <mergeCell ref="D5:F5"/>
    <mergeCell ref="C5:C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 pane="bottomLeft" activeCell="A4" sqref="A4:B4"/>
    </sheetView>
  </sheetViews>
  <sheetFormatPr defaultColWidth="10.44140625" defaultRowHeight="14.25" customHeight="1"/>
  <cols>
    <col min="1" max="6" width="28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0"/>
      <c r="B2" s="20"/>
      <c r="C2" s="20"/>
      <c r="D2" s="20"/>
      <c r="E2" s="19"/>
      <c r="F2" s="71" t="s">
        <v>134</v>
      </c>
    </row>
    <row r="3" spans="1:6" ht="41.25" customHeight="1">
      <c r="A3" s="147" t="str">
        <f>"2025"&amp;"年一般公共预算“三公”经费支出预算表"</f>
        <v>2025年一般公共预算“三公”经费支出预算表</v>
      </c>
      <c r="B3" s="148"/>
      <c r="C3" s="148"/>
      <c r="D3" s="148"/>
      <c r="E3" s="149"/>
      <c r="F3" s="148"/>
    </row>
    <row r="4" spans="1:6" ht="14.25" customHeight="1">
      <c r="A4" s="100" t="str">
        <f>"单位名称：昆明市呈贡区师大附属七彩云南小学"</f>
        <v>单位名称：昆明市呈贡区师大附属七彩云南小学</v>
      </c>
      <c r="B4" s="101"/>
      <c r="D4" s="20"/>
      <c r="E4" s="19"/>
      <c r="F4" s="32" t="s">
        <v>1</v>
      </c>
    </row>
    <row r="5" spans="1:6" ht="27" customHeight="1">
      <c r="A5" s="150" t="s">
        <v>135</v>
      </c>
      <c r="B5" s="150" t="s">
        <v>136</v>
      </c>
      <c r="C5" s="111" t="s">
        <v>137</v>
      </c>
      <c r="D5" s="150"/>
      <c r="E5" s="151"/>
      <c r="F5" s="150" t="s">
        <v>138</v>
      </c>
    </row>
    <row r="6" spans="1:6" ht="28.5" customHeight="1">
      <c r="A6" s="152"/>
      <c r="B6" s="153"/>
      <c r="C6" s="22" t="s">
        <v>57</v>
      </c>
      <c r="D6" s="22" t="s">
        <v>139</v>
      </c>
      <c r="E6" s="22" t="s">
        <v>140</v>
      </c>
      <c r="F6" s="154"/>
    </row>
    <row r="7" spans="1:6" ht="17.25" customHeight="1">
      <c r="A7" s="27" t="s">
        <v>80</v>
      </c>
      <c r="B7" s="27" t="s">
        <v>81</v>
      </c>
      <c r="C7" s="27" t="s">
        <v>82</v>
      </c>
      <c r="D7" s="27" t="s">
        <v>83</v>
      </c>
      <c r="E7" s="27" t="s">
        <v>84</v>
      </c>
      <c r="F7" s="27" t="s">
        <v>85</v>
      </c>
    </row>
    <row r="8" spans="1:6" ht="17.25" customHeight="1">
      <c r="A8" s="43"/>
      <c r="B8" s="43"/>
      <c r="C8" s="43"/>
      <c r="D8" s="43"/>
      <c r="E8" s="43"/>
      <c r="F8" s="43"/>
    </row>
    <row r="10" spans="1:6" s="90" customFormat="1" ht="28.2" customHeight="1">
      <c r="A10" s="146" t="s">
        <v>267</v>
      </c>
      <c r="B10" s="146"/>
      <c r="C10" s="146"/>
      <c r="D10" s="146"/>
      <c r="E10" s="89"/>
      <c r="F10" s="89"/>
    </row>
  </sheetData>
  <mergeCells count="7">
    <mergeCell ref="A10:D10"/>
    <mergeCell ref="A3:F3"/>
    <mergeCell ref="A4:B4"/>
    <mergeCell ref="C5:E5"/>
    <mergeCell ref="A5:A6"/>
    <mergeCell ref="B5:B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0"/>
  <sheetViews>
    <sheetView showZeros="0" topLeftCell="E1" workbookViewId="0">
      <pane ySplit="1" topLeftCell="A2" activePane="bottomLeft" state="frozen"/>
      <selection pane="bottomLeft" activeCell="A4" sqref="A4:B4"/>
    </sheetView>
  </sheetViews>
  <sheetFormatPr defaultColWidth="9.109375" defaultRowHeight="14.25" customHeight="1"/>
  <cols>
    <col min="1" max="2" width="32.88671875" customWidth="1"/>
    <col min="3" max="3" width="20.6640625" customWidth="1"/>
    <col min="4" max="4" width="31.33203125" customWidth="1"/>
    <col min="5" max="5" width="10.109375" customWidth="1"/>
    <col min="6" max="6" width="17.5546875" customWidth="1"/>
    <col min="7" max="7" width="10.33203125" customWidth="1"/>
    <col min="8" max="8" width="23" customWidth="1"/>
    <col min="9" max="24" width="18.66406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6"/>
      <c r="C2" s="68"/>
      <c r="E2" s="69"/>
      <c r="F2" s="69"/>
      <c r="G2" s="69"/>
      <c r="H2" s="69"/>
      <c r="I2" s="45"/>
      <c r="J2" s="45"/>
      <c r="K2" s="45"/>
      <c r="L2" s="45"/>
      <c r="M2" s="45"/>
      <c r="N2" s="45"/>
      <c r="R2" s="45"/>
      <c r="V2" s="68"/>
      <c r="X2" s="3" t="s">
        <v>141</v>
      </c>
    </row>
    <row r="3" spans="1:24" ht="45.75" customHeight="1">
      <c r="A3" s="155" t="str">
        <f>"2025"&amp;"年部门基本支出预算表"</f>
        <v>2025年部门基本支出预算表</v>
      </c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  <c r="P3" s="156"/>
      <c r="Q3" s="156"/>
      <c r="R3" s="155"/>
      <c r="S3" s="155"/>
      <c r="T3" s="155"/>
      <c r="U3" s="155"/>
      <c r="V3" s="155"/>
      <c r="W3" s="155"/>
      <c r="X3" s="155"/>
    </row>
    <row r="4" spans="1:24" ht="18.75" customHeight="1">
      <c r="A4" s="100" t="str">
        <f>"单位名称：昆明市呈贡区师大附属七彩云南小学"</f>
        <v>单位名称：昆明市呈贡区师大附属七彩云南小学</v>
      </c>
      <c r="B4" s="101"/>
      <c r="C4" s="100"/>
      <c r="D4" s="101"/>
      <c r="E4" s="100"/>
      <c r="F4" s="101"/>
      <c r="G4" s="100"/>
      <c r="H4" s="101"/>
      <c r="I4" s="46"/>
      <c r="J4" s="46"/>
      <c r="K4" s="46"/>
      <c r="L4" s="46"/>
      <c r="M4" s="46"/>
      <c r="N4" s="46"/>
      <c r="O4" s="4"/>
      <c r="P4" s="4"/>
      <c r="Q4" s="4"/>
      <c r="R4" s="46"/>
      <c r="V4" s="68"/>
      <c r="X4" s="3" t="s">
        <v>1</v>
      </c>
    </row>
    <row r="5" spans="1:24" ht="18" customHeight="1">
      <c r="A5" s="166" t="s">
        <v>142</v>
      </c>
      <c r="B5" s="166" t="s">
        <v>143</v>
      </c>
      <c r="C5" s="166" t="s">
        <v>144</v>
      </c>
      <c r="D5" s="166" t="s">
        <v>145</v>
      </c>
      <c r="E5" s="166" t="s">
        <v>146</v>
      </c>
      <c r="F5" s="166" t="s">
        <v>147</v>
      </c>
      <c r="G5" s="166" t="s">
        <v>148</v>
      </c>
      <c r="H5" s="166" t="s">
        <v>149</v>
      </c>
      <c r="I5" s="137" t="s">
        <v>150</v>
      </c>
      <c r="J5" s="157" t="s">
        <v>150</v>
      </c>
      <c r="K5" s="157"/>
      <c r="L5" s="157"/>
      <c r="M5" s="157"/>
      <c r="N5" s="157"/>
      <c r="O5" s="138"/>
      <c r="P5" s="138"/>
      <c r="Q5" s="138"/>
      <c r="R5" s="158" t="s">
        <v>61</v>
      </c>
      <c r="S5" s="157" t="s">
        <v>62</v>
      </c>
      <c r="T5" s="157"/>
      <c r="U5" s="157"/>
      <c r="V5" s="157"/>
      <c r="W5" s="157"/>
      <c r="X5" s="159"/>
    </row>
    <row r="6" spans="1:24" ht="18" customHeight="1">
      <c r="A6" s="168"/>
      <c r="B6" s="162"/>
      <c r="C6" s="169"/>
      <c r="D6" s="168"/>
      <c r="E6" s="168"/>
      <c r="F6" s="168"/>
      <c r="G6" s="168"/>
      <c r="H6" s="168"/>
      <c r="I6" s="140" t="s">
        <v>151</v>
      </c>
      <c r="J6" s="137" t="s">
        <v>58</v>
      </c>
      <c r="K6" s="157"/>
      <c r="L6" s="157"/>
      <c r="M6" s="157"/>
      <c r="N6" s="159"/>
      <c r="O6" s="160" t="s">
        <v>152</v>
      </c>
      <c r="P6" s="138"/>
      <c r="Q6" s="139"/>
      <c r="R6" s="166" t="s">
        <v>61</v>
      </c>
      <c r="S6" s="137" t="s">
        <v>62</v>
      </c>
      <c r="T6" s="158" t="s">
        <v>64</v>
      </c>
      <c r="U6" s="157" t="s">
        <v>62</v>
      </c>
      <c r="V6" s="158" t="s">
        <v>66</v>
      </c>
      <c r="W6" s="158" t="s">
        <v>67</v>
      </c>
      <c r="X6" s="161" t="s">
        <v>68</v>
      </c>
    </row>
    <row r="7" spans="1:24" ht="19.5" customHeight="1">
      <c r="A7" s="162"/>
      <c r="B7" s="162"/>
      <c r="C7" s="162"/>
      <c r="D7" s="162"/>
      <c r="E7" s="162"/>
      <c r="F7" s="162"/>
      <c r="G7" s="162"/>
      <c r="H7" s="162"/>
      <c r="I7" s="162"/>
      <c r="J7" s="164" t="s">
        <v>153</v>
      </c>
      <c r="K7" s="166" t="s">
        <v>154</v>
      </c>
      <c r="L7" s="166" t="s">
        <v>155</v>
      </c>
      <c r="M7" s="166" t="s">
        <v>156</v>
      </c>
      <c r="N7" s="166" t="s">
        <v>157</v>
      </c>
      <c r="O7" s="166" t="s">
        <v>58</v>
      </c>
      <c r="P7" s="166" t="s">
        <v>59</v>
      </c>
      <c r="Q7" s="166" t="s">
        <v>60</v>
      </c>
      <c r="R7" s="162"/>
      <c r="S7" s="166" t="s">
        <v>57</v>
      </c>
      <c r="T7" s="166" t="s">
        <v>64</v>
      </c>
      <c r="U7" s="166" t="s">
        <v>158</v>
      </c>
      <c r="V7" s="166" t="s">
        <v>66</v>
      </c>
      <c r="W7" s="166" t="s">
        <v>67</v>
      </c>
      <c r="X7" s="166" t="s">
        <v>68</v>
      </c>
    </row>
    <row r="8" spans="1:24" ht="37.5" customHeight="1">
      <c r="A8" s="163"/>
      <c r="B8" s="141"/>
      <c r="C8" s="163"/>
      <c r="D8" s="163"/>
      <c r="E8" s="163"/>
      <c r="F8" s="163"/>
      <c r="G8" s="163"/>
      <c r="H8" s="163"/>
      <c r="I8" s="163"/>
      <c r="J8" s="165" t="s">
        <v>57</v>
      </c>
      <c r="K8" s="167" t="s">
        <v>159</v>
      </c>
      <c r="L8" s="167" t="s">
        <v>155</v>
      </c>
      <c r="M8" s="167" t="s">
        <v>156</v>
      </c>
      <c r="N8" s="167" t="s">
        <v>157</v>
      </c>
      <c r="O8" s="167" t="s">
        <v>155</v>
      </c>
      <c r="P8" s="167" t="s">
        <v>156</v>
      </c>
      <c r="Q8" s="167" t="s">
        <v>157</v>
      </c>
      <c r="R8" s="167" t="s">
        <v>61</v>
      </c>
      <c r="S8" s="167" t="s">
        <v>57</v>
      </c>
      <c r="T8" s="167" t="s">
        <v>64</v>
      </c>
      <c r="U8" s="167" t="s">
        <v>158</v>
      </c>
      <c r="V8" s="167" t="s">
        <v>66</v>
      </c>
      <c r="W8" s="167" t="s">
        <v>67</v>
      </c>
      <c r="X8" s="167" t="s">
        <v>68</v>
      </c>
    </row>
    <row r="9" spans="1:24" ht="14.25" customHeight="1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</row>
    <row r="10" spans="1:24" s="83" customFormat="1" ht="20.25" customHeight="1">
      <c r="A10" s="70" t="s">
        <v>268</v>
      </c>
      <c r="B10" s="70" t="s">
        <v>238</v>
      </c>
      <c r="C10" s="70" t="s">
        <v>269</v>
      </c>
      <c r="D10" s="70" t="s">
        <v>270</v>
      </c>
      <c r="E10" s="70" t="s">
        <v>249</v>
      </c>
      <c r="F10" s="70" t="s">
        <v>250</v>
      </c>
      <c r="G10" s="70" t="s">
        <v>271</v>
      </c>
      <c r="H10" s="70" t="s">
        <v>272</v>
      </c>
      <c r="I10" s="43">
        <v>1287680</v>
      </c>
      <c r="J10" s="43">
        <v>1287680</v>
      </c>
      <c r="K10" s="43"/>
      <c r="L10" s="43"/>
      <c r="M10" s="43">
        <v>1287680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s="83" customFormat="1" ht="20.25" customHeight="1">
      <c r="A11" s="70" t="s">
        <v>268</v>
      </c>
      <c r="B11" s="70" t="s">
        <v>238</v>
      </c>
      <c r="C11" s="70" t="s">
        <v>269</v>
      </c>
      <c r="D11" s="70" t="s">
        <v>270</v>
      </c>
      <c r="E11" s="70" t="s">
        <v>255</v>
      </c>
      <c r="F11" s="70" t="s">
        <v>256</v>
      </c>
      <c r="G11" s="70" t="s">
        <v>273</v>
      </c>
      <c r="H11" s="70" t="s">
        <v>274</v>
      </c>
      <c r="I11" s="43">
        <v>635520</v>
      </c>
      <c r="J11" s="43">
        <v>635520</v>
      </c>
      <c r="K11" s="91"/>
      <c r="L11" s="91"/>
      <c r="M11" s="43">
        <v>635520</v>
      </c>
      <c r="N11" s="91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s="83" customFormat="1" ht="20.25" customHeight="1">
      <c r="A12" s="70" t="s">
        <v>268</v>
      </c>
      <c r="B12" s="70" t="s">
        <v>238</v>
      </c>
      <c r="C12" s="70" t="s">
        <v>269</v>
      </c>
      <c r="D12" s="70" t="s">
        <v>270</v>
      </c>
      <c r="E12" s="70" t="s">
        <v>257</v>
      </c>
      <c r="F12" s="70" t="s">
        <v>258</v>
      </c>
      <c r="G12" s="70" t="s">
        <v>275</v>
      </c>
      <c r="H12" s="70" t="s">
        <v>276</v>
      </c>
      <c r="I12" s="43">
        <v>409600</v>
      </c>
      <c r="J12" s="43">
        <v>409600</v>
      </c>
      <c r="K12" s="91"/>
      <c r="L12" s="91"/>
      <c r="M12" s="43">
        <v>409600</v>
      </c>
      <c r="N12" s="91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s="83" customFormat="1" ht="20.25" customHeight="1">
      <c r="A13" s="70" t="s">
        <v>268</v>
      </c>
      <c r="B13" s="70" t="s">
        <v>238</v>
      </c>
      <c r="C13" s="70" t="s">
        <v>269</v>
      </c>
      <c r="D13" s="70" t="s">
        <v>270</v>
      </c>
      <c r="E13" s="70" t="s">
        <v>243</v>
      </c>
      <c r="F13" s="70" t="s">
        <v>244</v>
      </c>
      <c r="G13" s="70" t="s">
        <v>277</v>
      </c>
      <c r="H13" s="70" t="s">
        <v>278</v>
      </c>
      <c r="I13" s="43">
        <v>57600</v>
      </c>
      <c r="J13" s="43">
        <v>57600</v>
      </c>
      <c r="K13" s="91"/>
      <c r="L13" s="91"/>
      <c r="M13" s="43">
        <v>57600</v>
      </c>
      <c r="N13" s="91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s="83" customFormat="1" ht="20.25" customHeight="1">
      <c r="A14" s="70" t="s">
        <v>268</v>
      </c>
      <c r="B14" s="70" t="s">
        <v>238</v>
      </c>
      <c r="C14" s="70" t="s">
        <v>269</v>
      </c>
      <c r="D14" s="70" t="s">
        <v>270</v>
      </c>
      <c r="E14" s="70" t="s">
        <v>259</v>
      </c>
      <c r="F14" s="70" t="s">
        <v>260</v>
      </c>
      <c r="G14" s="70" t="s">
        <v>277</v>
      </c>
      <c r="H14" s="70" t="s">
        <v>278</v>
      </c>
      <c r="I14" s="43">
        <v>29952</v>
      </c>
      <c r="J14" s="43">
        <v>29952</v>
      </c>
      <c r="K14" s="91"/>
      <c r="L14" s="91"/>
      <c r="M14" s="43">
        <v>29952</v>
      </c>
      <c r="N14" s="91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s="83" customFormat="1" ht="20.25" customHeight="1">
      <c r="A15" s="70" t="s">
        <v>268</v>
      </c>
      <c r="B15" s="70" t="s">
        <v>238</v>
      </c>
      <c r="C15" s="70" t="s">
        <v>269</v>
      </c>
      <c r="D15" s="70" t="s">
        <v>270</v>
      </c>
      <c r="E15" s="70" t="s">
        <v>259</v>
      </c>
      <c r="F15" s="70" t="s">
        <v>260</v>
      </c>
      <c r="G15" s="70" t="s">
        <v>277</v>
      </c>
      <c r="H15" s="70" t="s">
        <v>278</v>
      </c>
      <c r="I15" s="43">
        <v>33088</v>
      </c>
      <c r="J15" s="43">
        <v>33088</v>
      </c>
      <c r="K15" s="91"/>
      <c r="L15" s="91"/>
      <c r="M15" s="43">
        <v>33088</v>
      </c>
      <c r="N15" s="91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s="83" customFormat="1" ht="20.25" customHeight="1">
      <c r="A16" s="70" t="s">
        <v>268</v>
      </c>
      <c r="B16" s="70" t="s">
        <v>238</v>
      </c>
      <c r="C16" s="70" t="s">
        <v>279</v>
      </c>
      <c r="D16" s="70" t="s">
        <v>266</v>
      </c>
      <c r="E16" s="70" t="s">
        <v>265</v>
      </c>
      <c r="F16" s="70" t="s">
        <v>266</v>
      </c>
      <c r="G16" s="70" t="s">
        <v>280</v>
      </c>
      <c r="H16" s="70" t="s">
        <v>266</v>
      </c>
      <c r="I16" s="43">
        <v>1011820</v>
      </c>
      <c r="J16" s="43">
        <v>1011820</v>
      </c>
      <c r="K16" s="91"/>
      <c r="L16" s="91"/>
      <c r="M16" s="43">
        <v>1011820</v>
      </c>
      <c r="N16" s="91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s="83" customFormat="1" ht="20.25" customHeight="1">
      <c r="A17" s="70" t="s">
        <v>268</v>
      </c>
      <c r="B17" s="70" t="s">
        <v>238</v>
      </c>
      <c r="C17" s="70" t="s">
        <v>281</v>
      </c>
      <c r="D17" s="70" t="s">
        <v>282</v>
      </c>
      <c r="E17" s="70" t="s">
        <v>243</v>
      </c>
      <c r="F17" s="70" t="s">
        <v>244</v>
      </c>
      <c r="G17" s="70" t="s">
        <v>283</v>
      </c>
      <c r="H17" s="70" t="s">
        <v>284</v>
      </c>
      <c r="I17" s="43">
        <v>192000</v>
      </c>
      <c r="J17" s="43">
        <v>192000</v>
      </c>
      <c r="K17" s="91"/>
      <c r="L17" s="91"/>
      <c r="M17" s="43">
        <v>192000</v>
      </c>
      <c r="N17" s="91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s="83" customFormat="1" ht="20.25" customHeight="1">
      <c r="A18" s="70" t="s">
        <v>268</v>
      </c>
      <c r="B18" s="70" t="s">
        <v>238</v>
      </c>
      <c r="C18" s="70" t="s">
        <v>285</v>
      </c>
      <c r="D18" s="70" t="s">
        <v>286</v>
      </c>
      <c r="E18" s="70" t="s">
        <v>243</v>
      </c>
      <c r="F18" s="70" t="s">
        <v>244</v>
      </c>
      <c r="G18" s="70" t="s">
        <v>287</v>
      </c>
      <c r="H18" s="70" t="s">
        <v>288</v>
      </c>
      <c r="I18" s="43">
        <v>2171148</v>
      </c>
      <c r="J18" s="43">
        <v>2171148</v>
      </c>
      <c r="K18" s="91"/>
      <c r="L18" s="91"/>
      <c r="M18" s="43">
        <v>2171148</v>
      </c>
      <c r="N18" s="91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s="83" customFormat="1" ht="20.25" customHeight="1">
      <c r="A19" s="70" t="s">
        <v>268</v>
      </c>
      <c r="B19" s="70" t="s">
        <v>238</v>
      </c>
      <c r="C19" s="70" t="s">
        <v>285</v>
      </c>
      <c r="D19" s="70" t="s">
        <v>286</v>
      </c>
      <c r="E19" s="70" t="s">
        <v>243</v>
      </c>
      <c r="F19" s="70" t="s">
        <v>244</v>
      </c>
      <c r="G19" s="70" t="s">
        <v>289</v>
      </c>
      <c r="H19" s="70" t="s">
        <v>290</v>
      </c>
      <c r="I19" s="43">
        <v>256000</v>
      </c>
      <c r="J19" s="43">
        <v>256000</v>
      </c>
      <c r="K19" s="91"/>
      <c r="L19" s="91"/>
      <c r="M19" s="43">
        <v>256000</v>
      </c>
      <c r="N19" s="91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s="83" customFormat="1" ht="20.25" customHeight="1">
      <c r="A20" s="70" t="s">
        <v>268</v>
      </c>
      <c r="B20" s="70" t="s">
        <v>238</v>
      </c>
      <c r="C20" s="70" t="s">
        <v>285</v>
      </c>
      <c r="D20" s="70" t="s">
        <v>286</v>
      </c>
      <c r="E20" s="70" t="s">
        <v>243</v>
      </c>
      <c r="F20" s="70" t="s">
        <v>244</v>
      </c>
      <c r="G20" s="70" t="s">
        <v>291</v>
      </c>
      <c r="H20" s="70" t="s">
        <v>292</v>
      </c>
      <c r="I20" s="43">
        <v>1780080</v>
      </c>
      <c r="J20" s="43">
        <v>1780080</v>
      </c>
      <c r="K20" s="91"/>
      <c r="L20" s="91"/>
      <c r="M20" s="43">
        <v>1780080</v>
      </c>
      <c r="N20" s="91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s="83" customFormat="1" ht="20.25" customHeight="1">
      <c r="A21" s="70" t="s">
        <v>268</v>
      </c>
      <c r="B21" s="70" t="s">
        <v>238</v>
      </c>
      <c r="C21" s="70" t="s">
        <v>285</v>
      </c>
      <c r="D21" s="70" t="s">
        <v>286</v>
      </c>
      <c r="E21" s="70" t="s">
        <v>243</v>
      </c>
      <c r="F21" s="70" t="s">
        <v>244</v>
      </c>
      <c r="G21" s="70" t="s">
        <v>291</v>
      </c>
      <c r="H21" s="70" t="s">
        <v>292</v>
      </c>
      <c r="I21" s="43">
        <v>2355996</v>
      </c>
      <c r="J21" s="43">
        <v>2355996</v>
      </c>
      <c r="K21" s="91"/>
      <c r="L21" s="91"/>
      <c r="M21" s="43">
        <v>2355996</v>
      </c>
      <c r="N21" s="91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s="83" customFormat="1" ht="20.25" customHeight="1">
      <c r="A22" s="70" t="s">
        <v>268</v>
      </c>
      <c r="B22" s="70" t="s">
        <v>238</v>
      </c>
      <c r="C22" s="70" t="s">
        <v>293</v>
      </c>
      <c r="D22" s="70" t="s">
        <v>294</v>
      </c>
      <c r="E22" s="70" t="s">
        <v>243</v>
      </c>
      <c r="F22" s="70" t="s">
        <v>244</v>
      </c>
      <c r="G22" s="70" t="s">
        <v>295</v>
      </c>
      <c r="H22" s="70" t="s">
        <v>296</v>
      </c>
      <c r="I22" s="43">
        <v>4287504</v>
      </c>
      <c r="J22" s="43">
        <v>4287504</v>
      </c>
      <c r="K22" s="91"/>
      <c r="L22" s="91"/>
      <c r="M22" s="43">
        <v>4287504</v>
      </c>
      <c r="N22" s="91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s="83" customFormat="1" ht="20.25" customHeight="1">
      <c r="A23" s="70" t="s">
        <v>268</v>
      </c>
      <c r="B23" s="70" t="s">
        <v>238</v>
      </c>
      <c r="C23" s="70" t="s">
        <v>297</v>
      </c>
      <c r="D23" s="70" t="s">
        <v>298</v>
      </c>
      <c r="E23" s="70" t="s">
        <v>243</v>
      </c>
      <c r="F23" s="70" t="s">
        <v>244</v>
      </c>
      <c r="G23" s="70" t="s">
        <v>299</v>
      </c>
      <c r="H23" s="70" t="s">
        <v>298</v>
      </c>
      <c r="I23" s="43">
        <v>126144.48</v>
      </c>
      <c r="J23" s="43">
        <v>126144.48</v>
      </c>
      <c r="K23" s="91"/>
      <c r="L23" s="91"/>
      <c r="M23" s="43">
        <v>126144.48</v>
      </c>
      <c r="N23" s="91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s="83" customFormat="1" ht="20.25" customHeight="1">
      <c r="A24" s="70" t="s">
        <v>268</v>
      </c>
      <c r="B24" s="70" t="s">
        <v>238</v>
      </c>
      <c r="C24" s="70" t="s">
        <v>300</v>
      </c>
      <c r="D24" s="70" t="s">
        <v>301</v>
      </c>
      <c r="E24" s="70" t="s">
        <v>243</v>
      </c>
      <c r="F24" s="70" t="s">
        <v>244</v>
      </c>
      <c r="G24" s="70" t="s">
        <v>302</v>
      </c>
      <c r="H24" s="70" t="s">
        <v>303</v>
      </c>
      <c r="I24" s="43">
        <v>249200</v>
      </c>
      <c r="J24" s="43">
        <v>249200</v>
      </c>
      <c r="K24" s="91"/>
      <c r="L24" s="91"/>
      <c r="M24" s="43">
        <v>249200</v>
      </c>
      <c r="N24" s="91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s="83" customFormat="1" ht="20.25" customHeight="1">
      <c r="A25" s="70" t="s">
        <v>268</v>
      </c>
      <c r="B25" s="70" t="s">
        <v>238</v>
      </c>
      <c r="C25" s="70" t="s">
        <v>300</v>
      </c>
      <c r="D25" s="70" t="s">
        <v>301</v>
      </c>
      <c r="E25" s="70" t="s">
        <v>243</v>
      </c>
      <c r="F25" s="70" t="s">
        <v>244</v>
      </c>
      <c r="G25" s="70" t="s">
        <v>304</v>
      </c>
      <c r="H25" s="70" t="s">
        <v>305</v>
      </c>
      <c r="I25" s="43">
        <v>20000</v>
      </c>
      <c r="J25" s="43">
        <v>20000</v>
      </c>
      <c r="K25" s="91"/>
      <c r="L25" s="91"/>
      <c r="M25" s="43">
        <v>20000</v>
      </c>
      <c r="N25" s="91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s="83" customFormat="1" ht="20.25" customHeight="1">
      <c r="A26" s="70" t="s">
        <v>268</v>
      </c>
      <c r="B26" s="70" t="s">
        <v>238</v>
      </c>
      <c r="C26" s="70" t="s">
        <v>300</v>
      </c>
      <c r="D26" s="70" t="s">
        <v>301</v>
      </c>
      <c r="E26" s="70" t="s">
        <v>243</v>
      </c>
      <c r="F26" s="70" t="s">
        <v>244</v>
      </c>
      <c r="G26" s="70" t="s">
        <v>306</v>
      </c>
      <c r="H26" s="70" t="s">
        <v>307</v>
      </c>
      <c r="I26" s="43">
        <v>20000</v>
      </c>
      <c r="J26" s="43">
        <v>20000</v>
      </c>
      <c r="K26" s="91"/>
      <c r="L26" s="91"/>
      <c r="M26" s="43">
        <v>20000</v>
      </c>
      <c r="N26" s="91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s="83" customFormat="1" ht="20.25" customHeight="1">
      <c r="A27" s="70" t="s">
        <v>268</v>
      </c>
      <c r="B27" s="70" t="s">
        <v>238</v>
      </c>
      <c r="C27" s="70" t="s">
        <v>300</v>
      </c>
      <c r="D27" s="70" t="s">
        <v>301</v>
      </c>
      <c r="E27" s="70" t="s">
        <v>243</v>
      </c>
      <c r="F27" s="70" t="s">
        <v>244</v>
      </c>
      <c r="G27" s="70" t="s">
        <v>308</v>
      </c>
      <c r="H27" s="70" t="s">
        <v>309</v>
      </c>
      <c r="I27" s="43">
        <v>10000</v>
      </c>
      <c r="J27" s="43">
        <v>10000</v>
      </c>
      <c r="K27" s="91"/>
      <c r="L27" s="91"/>
      <c r="M27" s="43">
        <v>10000</v>
      </c>
      <c r="N27" s="91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s="83" customFormat="1" ht="20.25" customHeight="1">
      <c r="A28" s="70" t="s">
        <v>268</v>
      </c>
      <c r="B28" s="70" t="s">
        <v>238</v>
      </c>
      <c r="C28" s="70" t="s">
        <v>300</v>
      </c>
      <c r="D28" s="70" t="s">
        <v>301</v>
      </c>
      <c r="E28" s="70" t="s">
        <v>243</v>
      </c>
      <c r="F28" s="70" t="s">
        <v>244</v>
      </c>
      <c r="G28" s="70" t="s">
        <v>310</v>
      </c>
      <c r="H28" s="70" t="s">
        <v>311</v>
      </c>
      <c r="I28" s="43">
        <v>33000</v>
      </c>
      <c r="J28" s="43">
        <v>33000</v>
      </c>
      <c r="K28" s="91"/>
      <c r="L28" s="91"/>
      <c r="M28" s="43">
        <v>33000</v>
      </c>
      <c r="N28" s="91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s="83" customFormat="1" ht="20.25" customHeight="1">
      <c r="A29" s="70" t="s">
        <v>268</v>
      </c>
      <c r="B29" s="70" t="s">
        <v>238</v>
      </c>
      <c r="C29" s="70" t="s">
        <v>312</v>
      </c>
      <c r="D29" s="70" t="s">
        <v>313</v>
      </c>
      <c r="E29" s="70" t="s">
        <v>243</v>
      </c>
      <c r="F29" s="70" t="s">
        <v>244</v>
      </c>
      <c r="G29" s="70" t="s">
        <v>289</v>
      </c>
      <c r="H29" s="70" t="s">
        <v>290</v>
      </c>
      <c r="I29" s="43">
        <v>2432000</v>
      </c>
      <c r="J29" s="43">
        <v>2432000</v>
      </c>
      <c r="K29" s="91"/>
      <c r="L29" s="91"/>
      <c r="M29" s="43">
        <v>2432000</v>
      </c>
      <c r="N29" s="91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s="83" customFormat="1" ht="17.25" customHeight="1">
      <c r="A30" s="170" t="s">
        <v>133</v>
      </c>
      <c r="B30" s="171"/>
      <c r="C30" s="172"/>
      <c r="D30" s="172"/>
      <c r="E30" s="172"/>
      <c r="F30" s="172"/>
      <c r="G30" s="172"/>
      <c r="H30" s="173"/>
      <c r="I30" s="43">
        <v>17398332.48</v>
      </c>
      <c r="J30" s="43">
        <v>17398332.48</v>
      </c>
      <c r="K30" s="43"/>
      <c r="L30" s="43"/>
      <c r="M30" s="43">
        <v>17398332.48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</sheetData>
  <mergeCells count="34">
    <mergeCell ref="F5:F8"/>
    <mergeCell ref="G5:G8"/>
    <mergeCell ref="H5:H8"/>
    <mergeCell ref="A30:H30"/>
    <mergeCell ref="X7:X8"/>
    <mergeCell ref="S7:S8"/>
    <mergeCell ref="T7:T8"/>
    <mergeCell ref="U7:U8"/>
    <mergeCell ref="V7:V8"/>
    <mergeCell ref="W7:W8"/>
    <mergeCell ref="A5:A8"/>
    <mergeCell ref="B5:B8"/>
    <mergeCell ref="C5:C8"/>
    <mergeCell ref="D5:D8"/>
    <mergeCell ref="E5:E8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A4:B4"/>
    <mergeCell ref="C4:D4"/>
    <mergeCell ref="E4:F4"/>
    <mergeCell ref="G4:H4"/>
    <mergeCell ref="A3:X3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23"/>
  <sheetViews>
    <sheetView showZeros="0" topLeftCell="B1" workbookViewId="0">
      <pane ySplit="1" topLeftCell="A2" activePane="bottomLeft" state="frozen"/>
      <selection pane="bottomLeft" activeCell="I26" sqref="I26"/>
    </sheetView>
  </sheetViews>
  <sheetFormatPr defaultColWidth="9.109375" defaultRowHeight="14.25" customHeight="1"/>
  <cols>
    <col min="1" max="1" width="10.33203125" customWidth="1"/>
    <col min="2" max="2" width="13.44140625" customWidth="1"/>
    <col min="3" max="3" width="32.88671875" customWidth="1"/>
    <col min="4" max="4" width="26.109375" customWidth="1"/>
    <col min="5" max="5" width="11.109375" customWidth="1"/>
    <col min="6" max="6" width="17.6640625" customWidth="1"/>
    <col min="7" max="7" width="9.88671875" customWidth="1"/>
    <col min="8" max="8" width="17.6640625" customWidth="1"/>
    <col min="9" max="13" width="20" customWidth="1"/>
    <col min="14" max="14" width="12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6"/>
      <c r="E2" s="2"/>
      <c r="F2" s="2"/>
      <c r="G2" s="2"/>
      <c r="H2" s="2"/>
      <c r="U2" s="66"/>
      <c r="W2" s="67" t="s">
        <v>160</v>
      </c>
    </row>
    <row r="3" spans="1:23" ht="46.5" customHeight="1">
      <c r="A3" s="156" t="str">
        <f>"2025"&amp;"年部门项目支出预算表"</f>
        <v>2025年部门项目支出预算表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</row>
    <row r="4" spans="1:23" ht="13.5" customHeight="1">
      <c r="A4" s="174" t="str">
        <f>"单位名称：昆明市呈贡区师大附属七彩云南小学"</f>
        <v>单位名称：昆明市呈贡区师大附属七彩云南小学</v>
      </c>
      <c r="B4" s="175"/>
      <c r="C4" s="175"/>
      <c r="D4" s="175"/>
      <c r="E4" s="175"/>
      <c r="F4" s="175"/>
      <c r="G4" s="175"/>
      <c r="H4" s="175"/>
      <c r="I4" s="4"/>
      <c r="J4" s="4"/>
      <c r="K4" s="4"/>
      <c r="L4" s="4"/>
      <c r="M4" s="4"/>
      <c r="N4" s="4"/>
      <c r="O4" s="4"/>
      <c r="P4" s="4"/>
      <c r="Q4" s="4"/>
      <c r="U4" s="66"/>
      <c r="W4" s="59" t="s">
        <v>1</v>
      </c>
    </row>
    <row r="5" spans="1:23" ht="21.75" customHeight="1">
      <c r="A5" s="166" t="s">
        <v>161</v>
      </c>
      <c r="B5" s="177" t="s">
        <v>144</v>
      </c>
      <c r="C5" s="166" t="s">
        <v>145</v>
      </c>
      <c r="D5" s="166" t="s">
        <v>162</v>
      </c>
      <c r="E5" s="177" t="s">
        <v>146</v>
      </c>
      <c r="F5" s="177" t="s">
        <v>147</v>
      </c>
      <c r="G5" s="177" t="s">
        <v>163</v>
      </c>
      <c r="H5" s="177" t="s">
        <v>164</v>
      </c>
      <c r="I5" s="176" t="s">
        <v>55</v>
      </c>
      <c r="J5" s="160" t="s">
        <v>165</v>
      </c>
      <c r="K5" s="138"/>
      <c r="L5" s="138"/>
      <c r="M5" s="139"/>
      <c r="N5" s="160" t="s">
        <v>152</v>
      </c>
      <c r="O5" s="138"/>
      <c r="P5" s="139"/>
      <c r="Q5" s="177" t="s">
        <v>61</v>
      </c>
      <c r="R5" s="160" t="s">
        <v>62</v>
      </c>
      <c r="S5" s="138"/>
      <c r="T5" s="138"/>
      <c r="U5" s="138"/>
      <c r="V5" s="138"/>
      <c r="W5" s="139"/>
    </row>
    <row r="6" spans="1:23" ht="21.75" customHeight="1">
      <c r="A6" s="168"/>
      <c r="B6" s="162"/>
      <c r="C6" s="168"/>
      <c r="D6" s="168"/>
      <c r="E6" s="179"/>
      <c r="F6" s="179"/>
      <c r="G6" s="179"/>
      <c r="H6" s="179"/>
      <c r="I6" s="162"/>
      <c r="J6" s="180" t="s">
        <v>58</v>
      </c>
      <c r="K6" s="142"/>
      <c r="L6" s="177" t="s">
        <v>59</v>
      </c>
      <c r="M6" s="177" t="s">
        <v>60</v>
      </c>
      <c r="N6" s="177" t="s">
        <v>58</v>
      </c>
      <c r="O6" s="177" t="s">
        <v>59</v>
      </c>
      <c r="P6" s="177" t="s">
        <v>60</v>
      </c>
      <c r="Q6" s="179"/>
      <c r="R6" s="177" t="s">
        <v>57</v>
      </c>
      <c r="S6" s="177" t="s">
        <v>64</v>
      </c>
      <c r="T6" s="177" t="s">
        <v>158</v>
      </c>
      <c r="U6" s="177" t="s">
        <v>66</v>
      </c>
      <c r="V6" s="177" t="s">
        <v>67</v>
      </c>
      <c r="W6" s="177" t="s">
        <v>68</v>
      </c>
    </row>
    <row r="7" spans="1:23" ht="21" customHeight="1">
      <c r="A7" s="162"/>
      <c r="B7" s="162"/>
      <c r="C7" s="162"/>
      <c r="D7" s="162"/>
      <c r="E7" s="162"/>
      <c r="F7" s="162"/>
      <c r="G7" s="162"/>
      <c r="H7" s="162"/>
      <c r="I7" s="162"/>
      <c r="J7" s="181" t="s">
        <v>57</v>
      </c>
      <c r="K7" s="143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</row>
    <row r="8" spans="1:23" ht="39.75" customHeight="1">
      <c r="A8" s="167"/>
      <c r="B8" s="141"/>
      <c r="C8" s="167"/>
      <c r="D8" s="167"/>
      <c r="E8" s="178"/>
      <c r="F8" s="178"/>
      <c r="G8" s="178"/>
      <c r="H8" s="178"/>
      <c r="I8" s="141"/>
      <c r="J8" s="33" t="s">
        <v>57</v>
      </c>
      <c r="K8" s="33" t="s">
        <v>166</v>
      </c>
      <c r="L8" s="178"/>
      <c r="M8" s="178"/>
      <c r="N8" s="178"/>
      <c r="O8" s="178"/>
      <c r="P8" s="178"/>
      <c r="Q8" s="178"/>
      <c r="R8" s="178"/>
      <c r="S8" s="178"/>
      <c r="T8" s="178"/>
      <c r="U8" s="141"/>
      <c r="V8" s="178"/>
      <c r="W8" s="178"/>
    </row>
    <row r="9" spans="1:23" ht="1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0">
        <v>21</v>
      </c>
      <c r="V9" s="17">
        <v>22</v>
      </c>
      <c r="W9" s="10">
        <v>23</v>
      </c>
    </row>
    <row r="10" spans="1:23" s="83" customFormat="1" ht="22.8" customHeight="1">
      <c r="A10" s="35" t="s">
        <v>314</v>
      </c>
      <c r="B10" s="35" t="s">
        <v>315</v>
      </c>
      <c r="C10" s="35" t="s">
        <v>316</v>
      </c>
      <c r="D10" s="35" t="s">
        <v>238</v>
      </c>
      <c r="E10" s="35" t="s">
        <v>243</v>
      </c>
      <c r="F10" s="35" t="s">
        <v>244</v>
      </c>
      <c r="G10" s="35" t="s">
        <v>317</v>
      </c>
      <c r="H10" s="35" t="s">
        <v>318</v>
      </c>
      <c r="I10" s="43">
        <v>4000</v>
      </c>
      <c r="J10" s="43">
        <v>4000</v>
      </c>
      <c r="K10" s="43">
        <v>4000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s="83" customFormat="1" ht="22.8" customHeight="1">
      <c r="A11" s="35" t="s">
        <v>314</v>
      </c>
      <c r="B11" s="35" t="s">
        <v>319</v>
      </c>
      <c r="C11" s="35" t="s">
        <v>320</v>
      </c>
      <c r="D11" s="35" t="s">
        <v>238</v>
      </c>
      <c r="E11" s="35" t="s">
        <v>243</v>
      </c>
      <c r="F11" s="35" t="s">
        <v>244</v>
      </c>
      <c r="G11" s="35" t="s">
        <v>302</v>
      </c>
      <c r="H11" s="35" t="s">
        <v>303</v>
      </c>
      <c r="I11" s="43">
        <v>133077.76000000001</v>
      </c>
      <c r="J11" s="43">
        <v>133077.76000000001</v>
      </c>
      <c r="K11" s="43">
        <v>133077.76000000001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s="83" customFormat="1" ht="22.8" customHeight="1">
      <c r="A12" s="35" t="s">
        <v>314</v>
      </c>
      <c r="B12" s="35" t="s">
        <v>319</v>
      </c>
      <c r="C12" s="35" t="s">
        <v>320</v>
      </c>
      <c r="D12" s="35" t="s">
        <v>238</v>
      </c>
      <c r="E12" s="35" t="s">
        <v>243</v>
      </c>
      <c r="F12" s="35" t="s">
        <v>244</v>
      </c>
      <c r="G12" s="35" t="s">
        <v>310</v>
      </c>
      <c r="H12" s="35" t="s">
        <v>311</v>
      </c>
      <c r="I12" s="43">
        <v>20000</v>
      </c>
      <c r="J12" s="43">
        <v>20000</v>
      </c>
      <c r="K12" s="43">
        <v>20000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s="83" customFormat="1" ht="22.8" customHeight="1">
      <c r="A13" s="35" t="s">
        <v>321</v>
      </c>
      <c r="B13" s="35" t="s">
        <v>322</v>
      </c>
      <c r="C13" s="35" t="s">
        <v>323</v>
      </c>
      <c r="D13" s="35" t="s">
        <v>238</v>
      </c>
      <c r="E13" s="35" t="s">
        <v>243</v>
      </c>
      <c r="F13" s="35" t="s">
        <v>244</v>
      </c>
      <c r="G13" s="35" t="s">
        <v>324</v>
      </c>
      <c r="H13" s="35" t="s">
        <v>325</v>
      </c>
      <c r="I13" s="43">
        <v>996000</v>
      </c>
      <c r="J13" s="43"/>
      <c r="K13" s="43"/>
      <c r="L13" s="43"/>
      <c r="M13" s="43"/>
      <c r="N13" s="43"/>
      <c r="O13" s="43"/>
      <c r="P13" s="43"/>
      <c r="Q13" s="43"/>
      <c r="R13" s="43">
        <v>996000</v>
      </c>
      <c r="S13" s="43"/>
      <c r="T13" s="43"/>
      <c r="U13" s="43"/>
      <c r="V13" s="43"/>
      <c r="W13" s="43">
        <v>996000</v>
      </c>
    </row>
    <row r="14" spans="1:23" s="83" customFormat="1" ht="22.8" customHeight="1">
      <c r="A14" s="35" t="s">
        <v>321</v>
      </c>
      <c r="B14" s="35" t="s">
        <v>326</v>
      </c>
      <c r="C14" s="35" t="s">
        <v>327</v>
      </c>
      <c r="D14" s="35" t="s">
        <v>238</v>
      </c>
      <c r="E14" s="35" t="s">
        <v>243</v>
      </c>
      <c r="F14" s="35" t="s">
        <v>244</v>
      </c>
      <c r="G14" s="35" t="s">
        <v>302</v>
      </c>
      <c r="H14" s="35" t="s">
        <v>303</v>
      </c>
      <c r="I14" s="43">
        <v>30000</v>
      </c>
      <c r="J14" s="43"/>
      <c r="K14" s="43"/>
      <c r="L14" s="43"/>
      <c r="M14" s="43"/>
      <c r="N14" s="43"/>
      <c r="O14" s="43"/>
      <c r="P14" s="43"/>
      <c r="Q14" s="43"/>
      <c r="R14" s="43">
        <v>30000</v>
      </c>
      <c r="S14" s="43"/>
      <c r="T14" s="43"/>
      <c r="U14" s="43"/>
      <c r="V14" s="43"/>
      <c r="W14" s="43">
        <v>30000</v>
      </c>
    </row>
    <row r="15" spans="1:23" s="83" customFormat="1" ht="22.8" customHeight="1">
      <c r="A15" s="35" t="s">
        <v>314</v>
      </c>
      <c r="B15" s="35" t="s">
        <v>328</v>
      </c>
      <c r="C15" s="35" t="s">
        <v>329</v>
      </c>
      <c r="D15" s="35" t="s">
        <v>238</v>
      </c>
      <c r="E15" s="35" t="s">
        <v>243</v>
      </c>
      <c r="F15" s="35" t="s">
        <v>244</v>
      </c>
      <c r="G15" s="35">
        <v>30213</v>
      </c>
      <c r="H15" s="35" t="s">
        <v>330</v>
      </c>
      <c r="I15" s="43">
        <v>250000</v>
      </c>
      <c r="J15" s="43"/>
      <c r="K15" s="43"/>
      <c r="L15" s="43"/>
      <c r="M15" s="43"/>
      <c r="N15" s="43">
        <v>250000</v>
      </c>
      <c r="O15" s="43"/>
      <c r="P15" s="43"/>
      <c r="Q15" s="43"/>
      <c r="R15" s="43"/>
      <c r="S15" s="43"/>
      <c r="T15" s="43"/>
      <c r="U15" s="43"/>
      <c r="V15" s="43"/>
      <c r="W15" s="43"/>
    </row>
    <row r="16" spans="1:23" s="83" customFormat="1" ht="22.8" customHeight="1">
      <c r="A16" s="35" t="s">
        <v>321</v>
      </c>
      <c r="B16" s="35" t="s">
        <v>331</v>
      </c>
      <c r="C16" s="35" t="s">
        <v>332</v>
      </c>
      <c r="D16" s="35" t="s">
        <v>238</v>
      </c>
      <c r="E16" s="35" t="s">
        <v>243</v>
      </c>
      <c r="F16" s="35" t="s">
        <v>244</v>
      </c>
      <c r="G16" s="35">
        <v>30226</v>
      </c>
      <c r="H16" s="35" t="s">
        <v>325</v>
      </c>
      <c r="I16" s="43">
        <v>88716</v>
      </c>
      <c r="J16" s="43"/>
      <c r="K16" s="43"/>
      <c r="L16" s="43"/>
      <c r="M16" s="43"/>
      <c r="N16" s="43">
        <v>88716</v>
      </c>
      <c r="O16" s="43"/>
      <c r="P16" s="43"/>
      <c r="Q16" s="43"/>
      <c r="R16" s="43"/>
      <c r="S16" s="43"/>
      <c r="T16" s="43"/>
      <c r="U16" s="43"/>
      <c r="V16" s="43"/>
      <c r="W16" s="43"/>
    </row>
    <row r="17" spans="1:23" s="83" customFormat="1" ht="22.8" customHeight="1">
      <c r="A17" s="35" t="s">
        <v>321</v>
      </c>
      <c r="B17" s="35" t="s">
        <v>333</v>
      </c>
      <c r="C17" s="35" t="s">
        <v>334</v>
      </c>
      <c r="D17" s="35" t="s">
        <v>238</v>
      </c>
      <c r="E17" s="35" t="s">
        <v>243</v>
      </c>
      <c r="F17" s="35" t="s">
        <v>244</v>
      </c>
      <c r="G17" s="35">
        <v>30201</v>
      </c>
      <c r="H17" s="35" t="s">
        <v>303</v>
      </c>
      <c r="I17" s="43">
        <v>66500</v>
      </c>
      <c r="J17" s="43"/>
      <c r="K17" s="43"/>
      <c r="L17" s="43"/>
      <c r="M17" s="43"/>
      <c r="N17" s="43">
        <v>66500</v>
      </c>
      <c r="O17" s="43"/>
      <c r="P17" s="43"/>
      <c r="Q17" s="43"/>
      <c r="R17" s="43"/>
      <c r="S17" s="43"/>
      <c r="T17" s="43"/>
      <c r="U17" s="43"/>
      <c r="V17" s="43"/>
      <c r="W17" s="43"/>
    </row>
    <row r="18" spans="1:23" s="83" customFormat="1" ht="22.8" customHeight="1">
      <c r="A18" s="35" t="s">
        <v>321</v>
      </c>
      <c r="B18" s="35" t="s">
        <v>333</v>
      </c>
      <c r="C18" s="35" t="s">
        <v>334</v>
      </c>
      <c r="D18" s="35" t="s">
        <v>238</v>
      </c>
      <c r="E18" s="35" t="s">
        <v>243</v>
      </c>
      <c r="F18" s="35" t="s">
        <v>244</v>
      </c>
      <c r="G18" s="35">
        <v>30202</v>
      </c>
      <c r="H18" s="35" t="s">
        <v>335</v>
      </c>
      <c r="I18" s="43">
        <v>33500</v>
      </c>
      <c r="J18" s="43"/>
      <c r="K18" s="43"/>
      <c r="L18" s="43"/>
      <c r="M18" s="43"/>
      <c r="N18" s="43">
        <v>33500</v>
      </c>
      <c r="O18" s="43"/>
      <c r="P18" s="43"/>
      <c r="Q18" s="43"/>
      <c r="R18" s="43"/>
      <c r="S18" s="43"/>
      <c r="T18" s="43"/>
      <c r="U18" s="43"/>
      <c r="V18" s="43"/>
      <c r="W18" s="43"/>
    </row>
    <row r="19" spans="1:23" s="83" customFormat="1" ht="22.8" customHeight="1">
      <c r="A19" s="35" t="s">
        <v>314</v>
      </c>
      <c r="B19" s="35" t="s">
        <v>336</v>
      </c>
      <c r="C19" s="35" t="s">
        <v>337</v>
      </c>
      <c r="D19" s="35" t="s">
        <v>238</v>
      </c>
      <c r="E19" s="35" t="s">
        <v>243</v>
      </c>
      <c r="F19" s="35" t="s">
        <v>244</v>
      </c>
      <c r="G19" s="35">
        <v>30308</v>
      </c>
      <c r="H19" s="35" t="s">
        <v>318</v>
      </c>
      <c r="I19" s="43">
        <v>2188</v>
      </c>
      <c r="J19" s="43"/>
      <c r="K19" s="43"/>
      <c r="L19" s="43"/>
      <c r="M19" s="43"/>
      <c r="N19" s="43">
        <v>2188</v>
      </c>
      <c r="O19" s="43"/>
      <c r="P19" s="43"/>
      <c r="Q19" s="43"/>
      <c r="R19" s="43"/>
      <c r="S19" s="43"/>
      <c r="T19" s="43"/>
      <c r="U19" s="43"/>
      <c r="V19" s="43"/>
      <c r="W19" s="43"/>
    </row>
    <row r="20" spans="1:23" s="83" customFormat="1" ht="22.8" customHeight="1">
      <c r="A20" s="35" t="s">
        <v>314</v>
      </c>
      <c r="B20" s="35" t="s">
        <v>338</v>
      </c>
      <c r="C20" s="35" t="s">
        <v>339</v>
      </c>
      <c r="D20" s="35" t="s">
        <v>238</v>
      </c>
      <c r="E20" s="35" t="s">
        <v>243</v>
      </c>
      <c r="F20" s="35" t="s">
        <v>244</v>
      </c>
      <c r="G20" s="35">
        <v>30308</v>
      </c>
      <c r="H20" s="35" t="s">
        <v>318</v>
      </c>
      <c r="I20" s="43">
        <v>450</v>
      </c>
      <c r="J20" s="43"/>
      <c r="K20" s="43"/>
      <c r="L20" s="43"/>
      <c r="M20" s="43"/>
      <c r="N20" s="43">
        <v>450</v>
      </c>
      <c r="O20" s="43"/>
      <c r="P20" s="43"/>
      <c r="Q20" s="43"/>
      <c r="R20" s="43"/>
      <c r="S20" s="43"/>
      <c r="T20" s="43"/>
      <c r="U20" s="43"/>
      <c r="V20" s="43"/>
      <c r="W20" s="43"/>
    </row>
    <row r="21" spans="1:23" s="83" customFormat="1" ht="22.8" customHeight="1">
      <c r="A21" s="35" t="s">
        <v>314</v>
      </c>
      <c r="B21" s="35" t="s">
        <v>340</v>
      </c>
      <c r="C21" s="35" t="s">
        <v>341</v>
      </c>
      <c r="D21" s="35" t="s">
        <v>238</v>
      </c>
      <c r="E21" s="35" t="s">
        <v>243</v>
      </c>
      <c r="F21" s="35" t="s">
        <v>244</v>
      </c>
      <c r="G21" s="35">
        <v>30308</v>
      </c>
      <c r="H21" s="35" t="s">
        <v>318</v>
      </c>
      <c r="I21" s="43">
        <v>375.5</v>
      </c>
      <c r="J21" s="43"/>
      <c r="K21" s="43"/>
      <c r="L21" s="43"/>
      <c r="M21" s="43"/>
      <c r="N21" s="43">
        <v>375.5</v>
      </c>
      <c r="O21" s="43"/>
      <c r="P21" s="43"/>
      <c r="Q21" s="43"/>
      <c r="R21" s="43"/>
      <c r="S21" s="43"/>
      <c r="T21" s="43"/>
      <c r="U21" s="43"/>
      <c r="V21" s="43"/>
      <c r="W21" s="43"/>
    </row>
    <row r="22" spans="1:23" s="83" customFormat="1" ht="22.8" customHeight="1">
      <c r="A22" s="35" t="s">
        <v>314</v>
      </c>
      <c r="B22" s="35" t="s">
        <v>342</v>
      </c>
      <c r="C22" s="35" t="s">
        <v>343</v>
      </c>
      <c r="D22" s="35" t="s">
        <v>238</v>
      </c>
      <c r="E22" s="35" t="s">
        <v>243</v>
      </c>
      <c r="F22" s="35" t="s">
        <v>244</v>
      </c>
      <c r="G22" s="35">
        <v>30308</v>
      </c>
      <c r="H22" s="35" t="s">
        <v>318</v>
      </c>
      <c r="I22" s="43">
        <v>63</v>
      </c>
      <c r="J22" s="43"/>
      <c r="K22" s="43"/>
      <c r="L22" s="43"/>
      <c r="M22" s="43"/>
      <c r="N22" s="43">
        <v>63</v>
      </c>
      <c r="O22" s="43"/>
      <c r="P22" s="43"/>
      <c r="Q22" s="43"/>
      <c r="R22" s="43"/>
      <c r="S22" s="43"/>
      <c r="T22" s="43"/>
      <c r="U22" s="43"/>
      <c r="V22" s="43"/>
      <c r="W22" s="43"/>
    </row>
    <row r="23" spans="1:23" s="83" customFormat="1" ht="22.8" customHeight="1">
      <c r="A23" s="170" t="s">
        <v>133</v>
      </c>
      <c r="B23" s="171"/>
      <c r="C23" s="171"/>
      <c r="D23" s="171"/>
      <c r="E23" s="171"/>
      <c r="F23" s="171"/>
      <c r="G23" s="171"/>
      <c r="H23" s="182"/>
      <c r="I23" s="43">
        <f>SUM(I10:I22)</f>
        <v>1624870.26</v>
      </c>
      <c r="J23" s="43">
        <f t="shared" ref="J23:K23" si="0">SUM(J10:J22)</f>
        <v>157077.76000000001</v>
      </c>
      <c r="K23" s="43">
        <f t="shared" si="0"/>
        <v>157077.76000000001</v>
      </c>
      <c r="L23" s="43"/>
      <c r="M23" s="43"/>
      <c r="N23" s="43">
        <f t="shared" ref="N23" si="1">SUM(N10:N22)</f>
        <v>441792.5</v>
      </c>
      <c r="O23" s="43"/>
      <c r="P23" s="43"/>
      <c r="Q23" s="43"/>
      <c r="R23" s="43">
        <v>1026000</v>
      </c>
      <c r="S23" s="43"/>
      <c r="T23" s="43"/>
      <c r="U23" s="43"/>
      <c r="V23" s="43"/>
      <c r="W23" s="43">
        <v>1026000</v>
      </c>
    </row>
  </sheetData>
  <mergeCells count="28">
    <mergeCell ref="A23:H23"/>
    <mergeCell ref="V6:V8"/>
    <mergeCell ref="W6:W8"/>
    <mergeCell ref="J6:K7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20"/>
  <sheetViews>
    <sheetView showZeros="0" workbookViewId="0">
      <pane ySplit="1" topLeftCell="A5" activePane="bottomLeft" state="frozen"/>
      <selection pane="bottomLeft" activeCell="B23" sqref="B23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33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167</v>
      </c>
    </row>
    <row r="3" spans="1:10" ht="39.75" customHeight="1">
      <c r="A3" s="185" t="str">
        <f>"2025"&amp;"年部门项目支出绩效目标表"</f>
        <v>2025年部门项目支出绩效目标表</v>
      </c>
      <c r="B3" s="156"/>
      <c r="C3" s="156"/>
      <c r="D3" s="156"/>
      <c r="E3" s="156"/>
      <c r="F3" s="155"/>
      <c r="G3" s="156"/>
      <c r="H3" s="155"/>
      <c r="I3" s="155"/>
      <c r="J3" s="156"/>
    </row>
    <row r="4" spans="1:10" ht="17.25" customHeight="1">
      <c r="A4" s="174" t="str">
        <f>"单位名称：昆明市呈贡区师大附属七彩云南小学"</f>
        <v>单位名称：昆明市呈贡区师大附属七彩云南小学</v>
      </c>
      <c r="B4" s="99"/>
      <c r="C4" s="99"/>
      <c r="D4" s="99"/>
      <c r="E4" s="99"/>
      <c r="F4" s="99"/>
      <c r="G4" s="99"/>
      <c r="H4" s="99"/>
    </row>
    <row r="5" spans="1:10" ht="44.25" customHeight="1">
      <c r="A5" s="33" t="s">
        <v>145</v>
      </c>
      <c r="B5" s="33" t="s">
        <v>168</v>
      </c>
      <c r="C5" s="33" t="s">
        <v>169</v>
      </c>
      <c r="D5" s="33" t="s">
        <v>170</v>
      </c>
      <c r="E5" s="33" t="s">
        <v>171</v>
      </c>
      <c r="F5" s="34" t="s">
        <v>172</v>
      </c>
      <c r="G5" s="33" t="s">
        <v>173</v>
      </c>
      <c r="H5" s="34" t="s">
        <v>174</v>
      </c>
      <c r="I5" s="34" t="s">
        <v>175</v>
      </c>
      <c r="J5" s="33" t="s">
        <v>176</v>
      </c>
    </row>
    <row r="6" spans="1:10" ht="18.75" customHeight="1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17">
        <v>6</v>
      </c>
      <c r="G6" s="65">
        <v>7</v>
      </c>
      <c r="H6" s="17">
        <v>8</v>
      </c>
      <c r="I6" s="17">
        <v>9</v>
      </c>
      <c r="J6" s="65">
        <v>10</v>
      </c>
    </row>
    <row r="7" spans="1:10" ht="34.200000000000003" customHeight="1">
      <c r="A7" s="183" t="s">
        <v>327</v>
      </c>
      <c r="B7" s="184" t="s">
        <v>344</v>
      </c>
      <c r="C7" s="92" t="s">
        <v>345</v>
      </c>
      <c r="D7" s="92" t="s">
        <v>346</v>
      </c>
      <c r="E7" s="14" t="s">
        <v>347</v>
      </c>
      <c r="F7" s="92" t="s">
        <v>348</v>
      </c>
      <c r="G7" s="14" t="s">
        <v>349</v>
      </c>
      <c r="H7" s="92" t="s">
        <v>350</v>
      </c>
      <c r="I7" s="92" t="s">
        <v>351</v>
      </c>
      <c r="J7" s="14" t="s">
        <v>352</v>
      </c>
    </row>
    <row r="8" spans="1:10" ht="34.200000000000003" customHeight="1">
      <c r="A8" s="183" t="s">
        <v>327</v>
      </c>
      <c r="B8" s="184" t="s">
        <v>344</v>
      </c>
      <c r="C8" s="92" t="s">
        <v>353</v>
      </c>
      <c r="D8" s="92" t="s">
        <v>354</v>
      </c>
      <c r="E8" s="14" t="s">
        <v>355</v>
      </c>
      <c r="F8" s="92" t="s">
        <v>348</v>
      </c>
      <c r="G8" s="14" t="s">
        <v>356</v>
      </c>
      <c r="H8" s="92" t="s">
        <v>357</v>
      </c>
      <c r="I8" s="92" t="s">
        <v>351</v>
      </c>
      <c r="J8" s="14" t="s">
        <v>358</v>
      </c>
    </row>
    <row r="9" spans="1:10" ht="34.200000000000003" customHeight="1">
      <c r="A9" s="183" t="s">
        <v>327</v>
      </c>
      <c r="B9" s="184" t="s">
        <v>344</v>
      </c>
      <c r="C9" s="92" t="s">
        <v>359</v>
      </c>
      <c r="D9" s="92" t="s">
        <v>360</v>
      </c>
      <c r="E9" s="14" t="s">
        <v>361</v>
      </c>
      <c r="F9" s="92" t="s">
        <v>348</v>
      </c>
      <c r="G9" s="14" t="s">
        <v>362</v>
      </c>
      <c r="H9" s="92" t="s">
        <v>357</v>
      </c>
      <c r="I9" s="92" t="s">
        <v>351</v>
      </c>
      <c r="J9" s="14" t="s">
        <v>363</v>
      </c>
    </row>
    <row r="10" spans="1:10" ht="34.200000000000003" customHeight="1">
      <c r="A10" s="183" t="s">
        <v>316</v>
      </c>
      <c r="B10" s="184" t="s">
        <v>364</v>
      </c>
      <c r="C10" s="92" t="s">
        <v>345</v>
      </c>
      <c r="D10" s="92" t="s">
        <v>365</v>
      </c>
      <c r="E10" s="14" t="s">
        <v>366</v>
      </c>
      <c r="F10" s="92" t="s">
        <v>367</v>
      </c>
      <c r="G10" s="14" t="s">
        <v>356</v>
      </c>
      <c r="H10" s="92" t="s">
        <v>357</v>
      </c>
      <c r="I10" s="92" t="s">
        <v>351</v>
      </c>
      <c r="J10" s="14" t="s">
        <v>368</v>
      </c>
    </row>
    <row r="11" spans="1:10" ht="34.200000000000003" customHeight="1">
      <c r="A11" s="183" t="s">
        <v>316</v>
      </c>
      <c r="B11" s="184" t="s">
        <v>364</v>
      </c>
      <c r="C11" s="92" t="s">
        <v>353</v>
      </c>
      <c r="D11" s="92" t="s">
        <v>354</v>
      </c>
      <c r="E11" s="14" t="s">
        <v>355</v>
      </c>
      <c r="F11" s="92" t="s">
        <v>348</v>
      </c>
      <c r="G11" s="14" t="s">
        <v>356</v>
      </c>
      <c r="H11" s="92" t="s">
        <v>357</v>
      </c>
      <c r="I11" s="92" t="s">
        <v>351</v>
      </c>
      <c r="J11" s="14" t="s">
        <v>358</v>
      </c>
    </row>
    <row r="12" spans="1:10" ht="34.200000000000003" customHeight="1">
      <c r="A12" s="183" t="s">
        <v>316</v>
      </c>
      <c r="B12" s="184" t="s">
        <v>364</v>
      </c>
      <c r="C12" s="92" t="s">
        <v>359</v>
      </c>
      <c r="D12" s="92" t="s">
        <v>360</v>
      </c>
      <c r="E12" s="14" t="s">
        <v>361</v>
      </c>
      <c r="F12" s="92" t="s">
        <v>348</v>
      </c>
      <c r="G12" s="14" t="s">
        <v>362</v>
      </c>
      <c r="H12" s="92" t="s">
        <v>357</v>
      </c>
      <c r="I12" s="92" t="s">
        <v>351</v>
      </c>
      <c r="J12" s="14" t="s">
        <v>363</v>
      </c>
    </row>
    <row r="13" spans="1:10" ht="34.200000000000003" customHeight="1">
      <c r="A13" s="183" t="s">
        <v>323</v>
      </c>
      <c r="B13" s="184" t="s">
        <v>369</v>
      </c>
      <c r="C13" s="92" t="s">
        <v>345</v>
      </c>
      <c r="D13" s="92" t="s">
        <v>365</v>
      </c>
      <c r="E13" s="14" t="s">
        <v>370</v>
      </c>
      <c r="F13" s="92" t="s">
        <v>367</v>
      </c>
      <c r="G13" s="14" t="s">
        <v>356</v>
      </c>
      <c r="H13" s="92" t="s">
        <v>357</v>
      </c>
      <c r="I13" s="92" t="s">
        <v>351</v>
      </c>
      <c r="J13" s="14" t="s">
        <v>368</v>
      </c>
    </row>
    <row r="14" spans="1:10" ht="34.200000000000003" customHeight="1">
      <c r="A14" s="183" t="s">
        <v>323</v>
      </c>
      <c r="B14" s="184" t="s">
        <v>369</v>
      </c>
      <c r="C14" s="92" t="s">
        <v>345</v>
      </c>
      <c r="D14" s="92" t="s">
        <v>371</v>
      </c>
      <c r="E14" s="14" t="s">
        <v>372</v>
      </c>
      <c r="F14" s="92" t="s">
        <v>373</v>
      </c>
      <c r="G14" s="14" t="s">
        <v>374</v>
      </c>
      <c r="H14" s="92" t="s">
        <v>375</v>
      </c>
      <c r="I14" s="92" t="s">
        <v>351</v>
      </c>
      <c r="J14" s="14" t="s">
        <v>376</v>
      </c>
    </row>
    <row r="15" spans="1:10" ht="34.200000000000003" customHeight="1">
      <c r="A15" s="183" t="s">
        <v>323</v>
      </c>
      <c r="B15" s="184" t="s">
        <v>369</v>
      </c>
      <c r="C15" s="92" t="s">
        <v>353</v>
      </c>
      <c r="D15" s="92" t="s">
        <v>354</v>
      </c>
      <c r="E15" s="14" t="s">
        <v>355</v>
      </c>
      <c r="F15" s="92" t="s">
        <v>367</v>
      </c>
      <c r="G15" s="14" t="s">
        <v>356</v>
      </c>
      <c r="H15" s="92" t="s">
        <v>357</v>
      </c>
      <c r="I15" s="92" t="s">
        <v>351</v>
      </c>
      <c r="J15" s="14" t="s">
        <v>358</v>
      </c>
    </row>
    <row r="16" spans="1:10" ht="34.200000000000003" customHeight="1">
      <c r="A16" s="183" t="s">
        <v>323</v>
      </c>
      <c r="B16" s="184" t="s">
        <v>369</v>
      </c>
      <c r="C16" s="92" t="s">
        <v>359</v>
      </c>
      <c r="D16" s="92" t="s">
        <v>360</v>
      </c>
      <c r="E16" s="14" t="s">
        <v>377</v>
      </c>
      <c r="F16" s="92" t="s">
        <v>348</v>
      </c>
      <c r="G16" s="14" t="s">
        <v>362</v>
      </c>
      <c r="H16" s="92" t="s">
        <v>357</v>
      </c>
      <c r="I16" s="92" t="s">
        <v>351</v>
      </c>
      <c r="J16" s="14" t="s">
        <v>363</v>
      </c>
    </row>
    <row r="17" spans="1:10" ht="34.200000000000003" customHeight="1">
      <c r="A17" s="183" t="s">
        <v>320</v>
      </c>
      <c r="B17" s="184" t="s">
        <v>378</v>
      </c>
      <c r="C17" s="92" t="s">
        <v>345</v>
      </c>
      <c r="D17" s="92" t="s">
        <v>346</v>
      </c>
      <c r="E17" s="14" t="s">
        <v>379</v>
      </c>
      <c r="F17" s="92" t="s">
        <v>367</v>
      </c>
      <c r="G17" s="14" t="s">
        <v>380</v>
      </c>
      <c r="H17" s="92" t="s">
        <v>381</v>
      </c>
      <c r="I17" s="92" t="s">
        <v>351</v>
      </c>
      <c r="J17" s="14" t="s">
        <v>382</v>
      </c>
    </row>
    <row r="18" spans="1:10" ht="34.200000000000003" customHeight="1">
      <c r="A18" s="183" t="s">
        <v>320</v>
      </c>
      <c r="B18" s="184" t="s">
        <v>378</v>
      </c>
      <c r="C18" s="92" t="s">
        <v>345</v>
      </c>
      <c r="D18" s="92" t="s">
        <v>371</v>
      </c>
      <c r="E18" s="14" t="s">
        <v>372</v>
      </c>
      <c r="F18" s="92" t="s">
        <v>367</v>
      </c>
      <c r="G18" s="14" t="s">
        <v>383</v>
      </c>
      <c r="H18" s="92" t="s">
        <v>375</v>
      </c>
      <c r="I18" s="92" t="s">
        <v>351</v>
      </c>
      <c r="J18" s="14" t="s">
        <v>384</v>
      </c>
    </row>
    <row r="19" spans="1:10" ht="34.200000000000003" customHeight="1">
      <c r="A19" s="183" t="s">
        <v>320</v>
      </c>
      <c r="B19" s="184" t="s">
        <v>378</v>
      </c>
      <c r="C19" s="92" t="s">
        <v>353</v>
      </c>
      <c r="D19" s="92" t="s">
        <v>354</v>
      </c>
      <c r="E19" s="14" t="s">
        <v>355</v>
      </c>
      <c r="F19" s="92" t="s">
        <v>367</v>
      </c>
      <c r="G19" s="14" t="s">
        <v>356</v>
      </c>
      <c r="H19" s="92" t="s">
        <v>357</v>
      </c>
      <c r="I19" s="92" t="s">
        <v>351</v>
      </c>
      <c r="J19" s="14" t="s">
        <v>358</v>
      </c>
    </row>
    <row r="20" spans="1:10" ht="34.200000000000003" customHeight="1">
      <c r="A20" s="183" t="s">
        <v>320</v>
      </c>
      <c r="B20" s="184" t="s">
        <v>378</v>
      </c>
      <c r="C20" s="92" t="s">
        <v>359</v>
      </c>
      <c r="D20" s="92" t="s">
        <v>360</v>
      </c>
      <c r="E20" s="14" t="s">
        <v>377</v>
      </c>
      <c r="F20" s="92" t="s">
        <v>348</v>
      </c>
      <c r="G20" s="14" t="s">
        <v>362</v>
      </c>
      <c r="H20" s="92" t="s">
        <v>357</v>
      </c>
      <c r="I20" s="92" t="s">
        <v>351</v>
      </c>
      <c r="J20" s="14" t="s">
        <v>363</v>
      </c>
    </row>
  </sheetData>
  <mergeCells count="10">
    <mergeCell ref="A3:J3"/>
    <mergeCell ref="A4:H4"/>
    <mergeCell ref="A13:A16"/>
    <mergeCell ref="B13:B16"/>
    <mergeCell ref="A17:A20"/>
    <mergeCell ref="B17:B20"/>
    <mergeCell ref="A7:A9"/>
    <mergeCell ref="B7:B9"/>
    <mergeCell ref="A10:A12"/>
    <mergeCell ref="B10:B12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'财务收支预算总表01-1'!Print_Titles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2025-02-06T07:09:00Z</dcterms:created>
  <dcterms:modified xsi:type="dcterms:W3CDTF">2025-03-17T06:45:27Z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