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80" windowHeight="7500" tabRatio="7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7" r:id="rId16"/>
    <sheet name="部门项目中期规划预算表12" sheetId="18" r:id="rId17"/>
  </sheets>
  <definedNames>
    <definedName name="_xlnm._FilterDatabase" localSheetId="6" hidden="1">部门基本支出预算表04!$A$9:$X$48</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'部门支出预算表01-3'!#REF!,'部门支出预算表01-3'!#REF!</definedName>
    <definedName name="_xlnm.Print_Titles" localSheetId="3">'财政拨款收支预算总表02-1'!$A:$A,'财政拨款收支预算总表02-1'!$1:$1</definedName>
    <definedName name="_xlnm.Print_Titles" localSheetId="4">'一般公共预算支出预算表02-2'!#REF!,'一般公共预算支出预算表02-2'!#REF!</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'项目支出绩效目标表05-2'!$A:$A,'项目支出绩效目标表05-2'!$1:$1</definedName>
    <definedName name="_xlnm.Print_Titles" localSheetId="9">政府性基金预算支出预算表06!$A:$A,政府性基金预算支出预算表06!$1:$6</definedName>
    <definedName name="_xlnm.Print_Titles" localSheetId="10">部门政府采购预算表07!$A:$A,部门政府采购预算表07!$1:$1</definedName>
    <definedName name="_xlnm.Print_Titles" localSheetId="11">政府购买服务预算表08!$A:$A,政府购买服务预算表08!$1:$1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7" hidden="1">'部门项目支出预算表05-1'!$A$9:$W$85</definedName>
    <definedName name="_xlnm._FilterDatabase" localSheetId="2" hidden="1">'部门支出预算表01-3'!$A$7:$O$50</definedName>
    <definedName name="_xlnm._FilterDatabase" localSheetId="10" hidden="1">部门政府采购预算表07!$A$9:$S$24</definedName>
  </definedNames>
  <calcPr calcId="144525"/>
</workbook>
</file>

<file path=xl/sharedStrings.xml><?xml version="1.0" encoding="utf-8"?>
<sst xmlns="http://schemas.openxmlformats.org/spreadsheetml/2006/main" count="2939" uniqueCount="882">
  <si>
    <t>预算01-1表</t>
  </si>
  <si>
    <t>单位名称：昆明市呈贡区教育体育局机关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</si>
  <si>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</si>
  <si>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</si>
  <si>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</si>
  <si>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</si>
  <si>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</si>
  <si>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</si>
  <si>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</si>
  <si>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</si>
  <si>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</si>
  <si>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</si>
  <si>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</si>
  <si>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</si>
  <si>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</si>
  <si>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</si>
  <si>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</si>
  <si>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</si>
  <si>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</si>
  <si>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</si>
  <si>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</si>
  <si>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</si>
  <si>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</si>
  <si>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</si>
  <si>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</si>
  <si>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</si>
  <si>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</si>
  <si>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</si>
  <si>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</si>
  <si>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</si>
  <si>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</si>
  <si>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</si>
  <si>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</si>
  <si>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</si>
  <si>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</si>
  <si>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</si>
  <si>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</si>
  <si>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</si>
  <si>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</si>
  <si>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</si>
  <si>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</si>
  <si>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</si>
  <si>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</si>
  <si>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</si>
  <si>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</si>
  <si>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</si>
  <si>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</si>
  <si>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</si>
  <si>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</si>
  <si>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</si>
  <si>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</si>
  <si>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</si>
  <si>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</si>
  <si>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</si>
  <si>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</si>
  <si>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</si>
  <si>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</si>
  <si>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</si>
  <si>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</si>
  <si>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</si>
  <si>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</si>
  <si>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</si>
  <si>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</si>
  <si>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</si>
  <si>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</si>
  <si>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</si>
  <si>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</si>
  <si>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</si>
  <si>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</si>
  <si>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</si>
  <si>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昆明市呈贡区教育体育局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</si>
  <si>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</si>
  <si>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</si>
  <si>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</si>
  <si>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</si>
  <si>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</si>
  <si>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</si>
  <si>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</si>
  <si>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</si>
  <si>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</si>
  <si>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</si>
  <si>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</si>
  <si>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</si>
  <si>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</si>
  <si>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</si>
  <si>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</si>
  <si>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</si>
  <si>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</si>
  <si>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</si>
  <si>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</si>
  <si>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</si>
  <si>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</si>
  <si>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</si>
  <si>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</si>
  <si>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</si>
  <si>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</si>
  <si>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</si>
  <si>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教育支出</t>
  </si>
  <si>
    <t xml:space="preserve">  教育管理事务</t>
  </si>
  <si>
    <t xml:space="preserve">    行政运行</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</si>
  <si>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</si>
  <si>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</si>
  <si>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</si>
  <si>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</si>
  <si>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</si>
  <si>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</si>
  <si>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t>
  </si>
  <si>
    <t xml:space="preserve">  特殊教育</t>
  </si>
  <si>
    <t xml:space="preserve">    特殊学校教育</t>
  </si>
  <si>
    <t xml:space="preserve">  进修及培训</t>
  </si>
  <si>
    <t xml:space="preserve">    培训支出</t>
  </si>
  <si>
    <t xml:space="preserve">  教育附加安排的支出</t>
  </si>
  <si>
    <t xml:space="preserve">    城市中小学校舍建设</t>
  </si>
  <si>
    <t xml:space="preserve">  其他教育支出</t>
  </si>
  <si>
    <t xml:space="preserve">    其他教育支出</t>
  </si>
  <si>
    <t>文化旅游体育与传媒支出</t>
  </si>
  <si>
    <t xml:space="preserve">  体育支出</t>
  </si>
  <si>
    <t xml:space="preserve">    体育竞赛</t>
  </si>
  <si>
    <t xml:space="preserve">    体育场馆</t>
  </si>
  <si>
    <t xml:space="preserve">    群众体育</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</si>
  <si>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</si>
  <si>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</si>
  <si>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</si>
  <si>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</si>
  <si>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</si>
  <si>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就业补助</t>
  </si>
  <si>
    <t xml:space="preserve">    其他就业补助支出</t>
  </si>
  <si>
    <t>卫生健康支出</t>
  </si>
  <si>
    <t xml:space="preserve">  行政事业单位医疗</t>
  </si>
  <si>
    <t xml:space="preserve">    行政单位医疗</t>
  </si>
  <si>
    <t xml:space="preserve">    公务员医疗补助</t>
  </si>
  <si>
    <t xml:space="preserve">    其他行政事业单位医疗支出</t>
  </si>
  <si>
    <t>住房保障支出</t>
  </si>
  <si>
    <t xml:space="preserve">  住房改革支出</t>
  </si>
  <si>
    <t xml:space="preserve">    住房公积金</t>
  </si>
  <si>
    <t xml:space="preserve">    购房补贴</t>
  </si>
  <si>
    <t xml:space="preserve">  彩票公益金安排的支出</t>
  </si>
  <si>
    <t xml:space="preserve">    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</si>
  <si>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</si>
  <si>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</si>
  <si>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</si>
  <si>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</si>
  <si>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</si>
  <si>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</si>
  <si>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</si>
  <si>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</si>
  <si>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</si>
  <si>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</si>
  <si>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</si>
  <si>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</si>
  <si>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</si>
  <si>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</si>
  <si>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</si>
  <si>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</si>
  <si>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</si>
  <si>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</si>
  <si>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</si>
  <si>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</si>
  <si>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</si>
  <si>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</si>
  <si>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</si>
  <si>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</si>
  <si>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</si>
  <si>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</si>
  <si>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</si>
  <si>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</si>
  <si>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</si>
  <si>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</si>
  <si>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</si>
  <si>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</si>
  <si>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</si>
  <si>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</si>
  <si>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</si>
  <si>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</si>
  <si>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</si>
  <si>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</si>
  <si>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 xml:space="preserve">  20501</t>
  </si>
  <si>
    <t xml:space="preserve">    2050101</t>
  </si>
  <si>
    <t xml:space="preserve">    2050199</t>
  </si>
  <si>
    <t xml:space="preserve">  20502</t>
  </si>
  <si>
    <t xml:space="preserve">    2050201</t>
  </si>
  <si>
    <t xml:space="preserve">    2050202</t>
  </si>
  <si>
    <t xml:space="preserve">    2050203</t>
  </si>
  <si>
    <t xml:space="preserve">    2050204</t>
  </si>
  <si>
    <t xml:space="preserve">    2050299</t>
  </si>
  <si>
    <t xml:space="preserve">    其他普通教育支出</t>
  </si>
  <si>
    <t xml:space="preserve">  20507</t>
  </si>
  <si>
    <t xml:space="preserve">    2050701</t>
  </si>
  <si>
    <t xml:space="preserve">  20508</t>
  </si>
  <si>
    <t xml:space="preserve">    2050803</t>
  </si>
  <si>
    <t xml:space="preserve">  20509</t>
  </si>
  <si>
    <t xml:space="preserve">  教育费附加安排的支出</t>
  </si>
  <si>
    <t xml:space="preserve">    2050903</t>
  </si>
  <si>
    <t xml:space="preserve">  20599</t>
  </si>
  <si>
    <t xml:space="preserve">    2059999</t>
  </si>
  <si>
    <t>207</t>
  </si>
  <si>
    <t>文化体育与传媒支出</t>
  </si>
  <si>
    <t xml:space="preserve">  20703</t>
  </si>
  <si>
    <t xml:space="preserve">  体育</t>
  </si>
  <si>
    <t xml:space="preserve">    2070305</t>
  </si>
  <si>
    <t xml:space="preserve">    2070307</t>
  </si>
  <si>
    <t xml:space="preserve">    2070308</t>
  </si>
  <si>
    <t>208</t>
  </si>
  <si>
    <t xml:space="preserve">  20805</t>
  </si>
  <si>
    <t xml:space="preserve">   行政事业单位养老</t>
  </si>
  <si>
    <t xml:space="preserve">    2080501</t>
  </si>
  <si>
    <t xml:space="preserve">     行政单位离退休</t>
  </si>
  <si>
    <t xml:space="preserve">    2080505</t>
  </si>
  <si>
    <t xml:space="preserve">     机关事业单位基本养老保险支出</t>
  </si>
  <si>
    <t xml:space="preserve">    2080506</t>
  </si>
  <si>
    <t xml:space="preserve">  20807</t>
  </si>
  <si>
    <t xml:space="preserve">    2080799</t>
  </si>
  <si>
    <t>210</t>
  </si>
  <si>
    <t xml:space="preserve">  21011</t>
  </si>
  <si>
    <t xml:space="preserve">    2101101</t>
  </si>
  <si>
    <t xml:space="preserve">    2101103</t>
  </si>
  <si>
    <t xml:space="preserve">    2101199</t>
  </si>
  <si>
    <t>221</t>
  </si>
  <si>
    <t xml:space="preserve">  22102</t>
  </si>
  <si>
    <t xml:space="preserve">    2210201</t>
  </si>
  <si>
    <t xml:space="preserve">    2210203</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</si>
  <si>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</si>
  <si>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</si>
  <si>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</si>
  <si>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</si>
  <si>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</si>
  <si>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</si>
  <si>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</si>
  <si>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</si>
  <si>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</si>
  <si>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</si>
  <si>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</si>
  <si>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</si>
  <si>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</si>
  <si>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</si>
  <si>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</si>
  <si>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</si>
  <si>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</si>
  <si>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</si>
  <si>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</si>
  <si>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</si>
  <si>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</si>
  <si>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</si>
  <si>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</si>
  <si>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</si>
  <si>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</si>
  <si>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</si>
  <si>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</si>
  <si>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530121210000000002040</t>
  </si>
  <si>
    <t>行政人员工资支出</t>
  </si>
  <si>
    <t>2050101</t>
  </si>
  <si>
    <t>行政运行</t>
  </si>
  <si>
    <t>30101</t>
  </si>
  <si>
    <t>基本工资</t>
  </si>
  <si>
    <t>30102</t>
  </si>
  <si>
    <t>津贴补贴</t>
  </si>
  <si>
    <t>30103</t>
  </si>
  <si>
    <t>奖金</t>
  </si>
  <si>
    <t>530121210000000002041</t>
  </si>
  <si>
    <t>社会保障缴费</t>
  </si>
  <si>
    <t>2080505</t>
  </si>
  <si>
    <t>机关事业单位基本养老保险缴费支出</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</si>
  <si>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</si>
  <si>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</si>
  <si>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</si>
  <si>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</si>
  <si>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</si>
  <si>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</si>
  <si>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</si>
  <si>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</si>
  <si>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</si>
  <si>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</si>
  <si>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</si>
  <si>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</si>
  <si>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</si>
  <si>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</si>
  <si>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</si>
  <si>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</si>
  <si>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2101199</t>
  </si>
  <si>
    <t>其他行政事业单位医疗支出</t>
  </si>
  <si>
    <t>530121210000000002042</t>
  </si>
  <si>
    <t>住房公积金</t>
  </si>
  <si>
    <t>2210201</t>
  </si>
  <si>
    <t>30113</t>
  </si>
  <si>
    <t>530121210000000002045</t>
  </si>
  <si>
    <t>公务用车运行维护费</t>
  </si>
  <si>
    <t>30231</t>
  </si>
  <si>
    <t>530121210000000002046</t>
  </si>
  <si>
    <t>公务交通补贴</t>
  </si>
  <si>
    <t>30239</t>
  </si>
  <si>
    <t>其他交通费用</t>
  </si>
  <si>
    <t>530121210000000002047</t>
  </si>
  <si>
    <t>工会经费</t>
  </si>
  <si>
    <t>30228</t>
  </si>
  <si>
    <t>530121210000000002048</t>
  </si>
  <si>
    <t>一般公用运转支出</t>
  </si>
  <si>
    <t>30201</t>
  </si>
  <si>
    <t>办公费</t>
  </si>
  <si>
    <t>2080501</t>
  </si>
  <si>
    <t>行政单位离退休</t>
  </si>
  <si>
    <t>30205</t>
  </si>
  <si>
    <t>水费</t>
  </si>
  <si>
    <t>30206</t>
  </si>
  <si>
    <t>电费</t>
  </si>
  <si>
    <t>30207</t>
  </si>
  <si>
    <t>邮电费</t>
  </si>
  <si>
    <t>30209</t>
  </si>
  <si>
    <t>物业管理费</t>
  </si>
  <si>
    <t>30211</t>
  </si>
  <si>
    <t>差旅费</t>
  </si>
  <si>
    <t>30213</t>
  </si>
  <si>
    <t>维修（护）费</t>
  </si>
  <si>
    <t>2050803</t>
  </si>
  <si>
    <t>培训支出</t>
  </si>
  <si>
    <t>30216</t>
  </si>
  <si>
    <t>培训费</t>
  </si>
  <si>
    <t>30229</t>
  </si>
  <si>
    <t>福利费</t>
  </si>
  <si>
    <t>530121210000000003250</t>
  </si>
  <si>
    <t>购房补贴</t>
  </si>
  <si>
    <t>2210203</t>
  </si>
  <si>
    <t>530121221100000697512</t>
  </si>
  <si>
    <t>30217</t>
  </si>
  <si>
    <t>530121231100001243694</t>
  </si>
  <si>
    <t>离退休人员支出</t>
  </si>
  <si>
    <t>30305</t>
  </si>
  <si>
    <t>生活补助</t>
  </si>
  <si>
    <t>530121231100001408349</t>
  </si>
  <si>
    <t>行政人员绩效奖励</t>
  </si>
  <si>
    <t>530121231100001445847</t>
  </si>
  <si>
    <t>编外人员公用经费</t>
  </si>
  <si>
    <t>530121241100002183669</t>
  </si>
  <si>
    <t>其他人员支出</t>
  </si>
  <si>
    <t>30199</t>
  </si>
  <si>
    <t>其他工资福利支出</t>
  </si>
  <si>
    <t>预算05-1表</t>
  </si>
  <si>
    <t>项目分类</t>
  </si>
  <si>
    <t>项目单位</t>
  </si>
  <si>
    <t>经济科目编码</t>
  </si>
  <si>
    <t>经济科目名称</t>
  </si>
  <si>
    <t>本年拨款</t>
  </si>
  <si>
    <t>其中：本次下达</t>
  </si>
  <si>
    <t>民生类</t>
  </si>
  <si>
    <t>530121210000000001356</t>
  </si>
  <si>
    <t>城乡义务教育学校公用经费区级专项资金</t>
  </si>
  <si>
    <t>2050202</t>
  </si>
  <si>
    <t>小学教育</t>
  </si>
  <si>
    <t>30227</t>
  </si>
  <si>
    <t>委托业务费</t>
  </si>
  <si>
    <t>2050203</t>
  </si>
  <si>
    <t>初中教育</t>
  </si>
  <si>
    <t>530121210000000001377</t>
  </si>
  <si>
    <t>特殊教育公用经费区级专项资金</t>
  </si>
  <si>
    <t>2050701</t>
  </si>
  <si>
    <t>特殊学校教育</t>
  </si>
  <si>
    <t>530121210000000001382</t>
  </si>
  <si>
    <t>学前教育家庭经济困难学生资助区级专项资金</t>
  </si>
  <si>
    <t>2050201</t>
  </si>
  <si>
    <t>学前教育</t>
  </si>
  <si>
    <t>530121210000000001384</t>
  </si>
  <si>
    <t>义务教育家庭经济困难学生生活费补助区级专项资金</t>
  </si>
  <si>
    <t>530121221100000301428</t>
  </si>
  <si>
    <t>农村义务教育学生营养改善计划区级补助资金</t>
  </si>
  <si>
    <t>30308</t>
  </si>
  <si>
    <t>助学金</t>
  </si>
  <si>
    <t>530121221100000666757</t>
  </si>
  <si>
    <t>普通高中国家助学金区级补助资金</t>
  </si>
  <si>
    <t>2050204</t>
  </si>
  <si>
    <t>高中教育</t>
  </si>
  <si>
    <t>530121241100002200448</t>
  </si>
  <si>
    <t>普通高中脱贫家庭经济困难学生生活费区级补助资金</t>
  </si>
  <si>
    <t>530121241100002200461</t>
  </si>
  <si>
    <t>普通高中家庭经济困难学生免学杂费区级补助资金</t>
  </si>
  <si>
    <t>530121241100002268943</t>
  </si>
  <si>
    <t>（自有资金）创业担保贷款奖励性补助专项资金</t>
  </si>
  <si>
    <t>2050299</t>
  </si>
  <si>
    <t>其他普通教育支出</t>
  </si>
  <si>
    <t>事业发展类</t>
  </si>
  <si>
    <t>530121210000000001124</t>
  </si>
  <si>
    <t>呈贡区中小学（幼儿园）基础建设专项资金</t>
  </si>
  <si>
    <t>2050903</t>
  </si>
  <si>
    <t>城市中小学校舍建设</t>
  </si>
  <si>
    <t>530121221100000273257</t>
  </si>
  <si>
    <t>原职中退休教师医疗保险、生活补助等专项资金</t>
  </si>
  <si>
    <t>2059999</t>
  </si>
  <si>
    <t>其他教育支出</t>
  </si>
  <si>
    <t>530121221100000488804</t>
  </si>
  <si>
    <t>教育管理专项经费</t>
  </si>
  <si>
    <t>530121221100000640816</t>
  </si>
  <si>
    <t>高新区（马金铺片区）社会事务经费（教育体育类）专项资金</t>
  </si>
  <si>
    <t>530121221100000640824</t>
  </si>
  <si>
    <t>度假区（大渔片区）社会事务经费（教育体育类）专项资金</t>
  </si>
  <si>
    <t>530121231100001236894</t>
  </si>
  <si>
    <t>呈贡区公办中小学幼儿园后勤（食堂）服务人员供养专项经费</t>
  </si>
  <si>
    <t>530121231100001437450</t>
  </si>
  <si>
    <t>彩票公益金专项资金</t>
  </si>
  <si>
    <t>2296003</t>
  </si>
  <si>
    <t>用于体育事业的彩票公益金支出</t>
  </si>
  <si>
    <t>530121231100001440670</t>
  </si>
  <si>
    <t>体育专项工作经费</t>
  </si>
  <si>
    <t>2070305</t>
  </si>
  <si>
    <t>体育竞赛</t>
  </si>
  <si>
    <t>2070307</t>
  </si>
  <si>
    <t>体育场馆</t>
  </si>
  <si>
    <t>2070308</t>
  </si>
  <si>
    <t>群众体育</t>
  </si>
  <si>
    <t>530121241100002184369</t>
  </si>
  <si>
    <t>呈贡区公办中小学幼儿园安保经费</t>
  </si>
  <si>
    <t>530121241100002247649</t>
  </si>
  <si>
    <t>生源地信用助学贷款风险补偿资金</t>
  </si>
  <si>
    <t>530121241100002268891</t>
  </si>
  <si>
    <t>（自有资金）生源地信用助学贷款风险补偿金及代理费专项资金</t>
  </si>
  <si>
    <t>530121251100003760905</t>
  </si>
  <si>
    <t>党建工作专项经费</t>
  </si>
  <si>
    <t>2050199</t>
  </si>
  <si>
    <t>其他教育管理事务支出</t>
  </si>
  <si>
    <t>530121251100003765056</t>
  </si>
  <si>
    <t>呈贡区教育系统2025年国产信创电脑购置经费</t>
  </si>
  <si>
    <t>31002</t>
  </si>
  <si>
    <t>办公设备购置</t>
  </si>
  <si>
    <t>530121251100003879484</t>
  </si>
  <si>
    <t>（自有资金）呈贡区基础教育设施建设捐款资金</t>
  </si>
  <si>
    <t>530121241100002817194</t>
  </si>
  <si>
    <t>（特殊教育公用经费）2024年义务教育经费补助中央直达资金</t>
  </si>
  <si>
    <t xml:space="preserve"> 特殊学校教育</t>
  </si>
  <si>
    <t xml:space="preserve"> 委托业务费</t>
  </si>
  <si>
    <t>530121241100002817084</t>
  </si>
  <si>
    <t>（公用经费）2024年城乡义务教育公用经费中央资金</t>
  </si>
  <si>
    <t>530121241100002885549</t>
  </si>
  <si>
    <t>2024年学生资助普高免学费中央直达资金</t>
  </si>
  <si>
    <t>530121241100002885517</t>
  </si>
  <si>
    <t>2024年学生资助普高国家助学金中央直达资金</t>
  </si>
  <si>
    <t>530121251100004028389</t>
  </si>
  <si>
    <t>2024年学前教育普惠性民办幼儿园中央奖补资金</t>
  </si>
  <si>
    <t>530121241100003025718</t>
  </si>
  <si>
    <t>2024年省级体育彩票公益金项目资金</t>
  </si>
  <si>
    <t>530121241100003058825</t>
  </si>
  <si>
    <t>2024年第一批学生资助补助经费（营养餐费）市级资金</t>
  </si>
  <si>
    <t xml:space="preserve"> 初中教育</t>
  </si>
  <si>
    <t>530121241100003045970</t>
  </si>
  <si>
    <t>（义教生活费）2024年城乡义务教育家庭经济困难学生生活费补助市级资金</t>
  </si>
  <si>
    <t>530121241100002991854</t>
  </si>
  <si>
    <t>2024年学生资助普高免学杂市级专项资金</t>
  </si>
  <si>
    <t>530121241100003058955</t>
  </si>
  <si>
    <t>2024年城乡义务教育补助经费（营养改善）省级专项资金</t>
  </si>
  <si>
    <t>530121241100003063271</t>
  </si>
  <si>
    <t>2024年学前教育家庭经济困难学生资助省级专项资金</t>
  </si>
  <si>
    <t>530121241100003063269</t>
  </si>
  <si>
    <t>2024年学前教育家庭经济困难学生资助中央专项资金</t>
  </si>
  <si>
    <t>530121241100003063281</t>
  </si>
  <si>
    <t>2024年学前教育家庭经济困难学生资助市级专项资金</t>
  </si>
  <si>
    <t>530121241100003139697</t>
  </si>
  <si>
    <t>昆明市考入全日制普通高等院校贫困新生政府资助资金</t>
  </si>
  <si>
    <t>530121241100003148931</t>
  </si>
  <si>
    <t>中央集中彩票公益金支持体育事业专项资金</t>
  </si>
  <si>
    <t>530121241100003328429</t>
  </si>
  <si>
    <t>（一小广电苑提升改造）2024年呈贡区城乡义务教育中央直达综合奖补资金</t>
  </si>
  <si>
    <t>530121241100003202399</t>
  </si>
  <si>
    <t>（义教生活费）2024年第二批义务教育家庭经济困难学生生活费补助省级资金</t>
  </si>
  <si>
    <t>530121241100003202421</t>
  </si>
  <si>
    <t>（义教生活费）2024年第二批义务教育家庭经济困难学生生活费补助中央资金</t>
  </si>
  <si>
    <t>530121241100003202313</t>
  </si>
  <si>
    <t>（公用经费）2024年城乡义务教育公用经费省级直达资金</t>
  </si>
  <si>
    <t>530121251100004031837</t>
  </si>
  <si>
    <t>2024年呈贡区城乡义务教育校舍安全保障资金</t>
  </si>
  <si>
    <t>530121251100004031838</t>
  </si>
  <si>
    <t>2024年城乡义务教育（校舍维修）补助经费省级资金</t>
  </si>
  <si>
    <t>530121241100003148868</t>
  </si>
  <si>
    <t>全民健身路径器材配建专项经费</t>
  </si>
  <si>
    <t>530121241100003148893</t>
  </si>
  <si>
    <t>适残适老适儿室内健身器材配建专项经费</t>
  </si>
  <si>
    <t>530121241100003231044</t>
  </si>
  <si>
    <t>2024年第二批学生资助普通高中家庭经济困难学生免学杂费省级直达专项资金</t>
  </si>
  <si>
    <t>530121241100003215082</t>
  </si>
  <si>
    <t>2024年（体育类对下）体彩体育发展专项资金</t>
  </si>
  <si>
    <t>530121241100003272097</t>
  </si>
  <si>
    <t>（公用经费）2024年城乡义务教育公用经费市级资金</t>
  </si>
  <si>
    <t>530121241100003215048</t>
  </si>
  <si>
    <t>2024年昆明市中小学生体育比赛办赛经费</t>
  </si>
  <si>
    <t>530121241100003319306</t>
  </si>
  <si>
    <t>2024年第二批学生资助脱贫家庭经济困难学生生活费补助市级专项资金</t>
  </si>
  <si>
    <t>530121241100003325937</t>
  </si>
  <si>
    <t>（义教生活费）2024年第二批城乡义务教育家庭经济困难学生生活补助市级资金</t>
  </si>
  <si>
    <t>530121241100003319314</t>
  </si>
  <si>
    <t>2024年第二批学生资助普通高中家庭经济困难学生免学杂费市级专项资金</t>
  </si>
  <si>
    <t>530121241100003319269</t>
  </si>
  <si>
    <t>2024年第二批学生资助普高国家助学金市级专项资金</t>
  </si>
  <si>
    <t>530121241100003354500</t>
  </si>
  <si>
    <t>2024年农村义务教育学生学生营养改善计划第二批市级资金</t>
  </si>
  <si>
    <t>530121251100004063852</t>
  </si>
  <si>
    <t>2024年市级学前教育发展专项资金</t>
  </si>
  <si>
    <t>530121241100003211770</t>
  </si>
  <si>
    <t>2023年度贷免扶补70%创业服务补助经费</t>
  </si>
  <si>
    <t>其他就业补助支出</t>
  </si>
  <si>
    <t>预算05-2表</t>
  </si>
  <si>
    <t>项目年度绩效目标</t>
  </si>
  <si>
    <t>一级指标</t>
  </si>
  <si>
    <t>二级指标</t>
  </si>
  <si>
    <t>三级指标</t>
  </si>
  <si>
    <t>指标性质</t>
  </si>
  <si>
    <t>指标值</t>
  </si>
  <si>
    <t>度量单位</t>
  </si>
  <si>
    <t>指标属性</t>
  </si>
  <si>
    <t>指标内容</t>
  </si>
  <si>
    <t>1.保障被移交托管区学校、幼儿园的学生营养改善计划经费等项目经费按时、足额拨付，保证正常教育教学顺利开展。
2.儿童节、教师节区领导走访慰问，营造全社会关心、支持教育发展的良好氛围。</t>
  </si>
  <si>
    <t>产出指标</t>
  </si>
  <si>
    <t>数量指标</t>
  </si>
  <si>
    <t>度假区移交学校、幼儿园</t>
  </si>
  <si>
    <t>&gt;=</t>
  </si>
  <si>
    <t>所</t>
  </si>
  <si>
    <t>定量指标</t>
  </si>
  <si>
    <t>质量指标</t>
  </si>
  <si>
    <t>按移交协议拨付各项目资金</t>
  </si>
  <si>
    <t>=</t>
  </si>
  <si>
    <t>资金到位后及时拨付</t>
  </si>
  <si>
    <t>元</t>
  </si>
  <si>
    <t>时效指标</t>
  </si>
  <si>
    <t>资金及时、足额到位</t>
  </si>
  <si>
    <t>2025</t>
  </si>
  <si>
    <t>年</t>
  </si>
  <si>
    <t>效益指标</t>
  </si>
  <si>
    <t>社会效益</t>
  </si>
  <si>
    <t>保障学前学生补助政策落实</t>
  </si>
  <si>
    <t>100</t>
  </si>
  <si>
    <t>%</t>
  </si>
  <si>
    <t>定性指标</t>
  </si>
  <si>
    <t>满意度指标</t>
  </si>
  <si>
    <t>服务对象满意度</t>
  </si>
  <si>
    <t>移交、接收部门和学校满意度</t>
  </si>
  <si>
    <t>90</t>
  </si>
  <si>
    <t>2025年用于40个基层党组织、1056名党员日常党员教育培训、党报党刊征订、党组织干部外出交流学习、教育系统宣传、离退休和两新党组织工作等工作开展。</t>
  </si>
  <si>
    <t>覆盖基层党组织</t>
  </si>
  <si>
    <t>48</t>
  </si>
  <si>
    <t>个</t>
  </si>
  <si>
    <t>覆盖48个基层党组织。</t>
  </si>
  <si>
    <t>参与党员人数</t>
  </si>
  <si>
    <t>&lt;=</t>
  </si>
  <si>
    <t>1056</t>
  </si>
  <si>
    <t>人</t>
  </si>
  <si>
    <t>1056名党员</t>
  </si>
  <si>
    <t>日常党员教育</t>
  </si>
  <si>
    <t>次</t>
  </si>
  <si>
    <t>开展日常党员教育培训、党组织干部外出交流学习等工作</t>
  </si>
  <si>
    <t>党建宣传工作</t>
  </si>
  <si>
    <t xml:space="preserve">开展教育系统党建宣传工作、征订党报党刊。
</t>
  </si>
  <si>
    <t>支部规范化达标建设、党建品牌创建工作</t>
  </si>
  <si>
    <t>支部规范化达标建设、示范党支部建设和党建品牌创建等工作</t>
  </si>
  <si>
    <t>进一步支部规范化达标建设、党组织建设、党员教育、示范党支部建设和党建品牌创建等工作</t>
  </si>
  <si>
    <t>95</t>
  </si>
  <si>
    <t>2个党委、5个党总支、48个基层党组织，1074名党员。</t>
  </si>
  <si>
    <t>学校、社会满意度</t>
  </si>
  <si>
    <t>加强2025年设有食堂的区属各公办学校、幼儿园食堂工作人员岗位管理，提高财政专项资金使用效率，提升学生食堂供餐质量。</t>
  </si>
  <si>
    <t>全区设有食堂的公办中小学食堂人员</t>
  </si>
  <si>
    <t>每月需食堂人员240名</t>
  </si>
  <si>
    <t>按学校要求按质按量完成学校食堂各项工作，保障学生（幼儿）营养供餐</t>
  </si>
  <si>
    <t>完成工作量</t>
  </si>
  <si>
    <t>工作完成情况</t>
  </si>
  <si>
    <t>加强设有食堂的区属各公办学校、幼儿园食堂工作人员岗位管理，提高财政专项资金使用效率，提升学生食堂供餐质量。</t>
  </si>
  <si>
    <t>严守财经纪律，落实好资助政策，确保资金使用安全有效。</t>
  </si>
  <si>
    <t>小学寄宿生</t>
  </si>
  <si>
    <t>31</t>
  </si>
  <si>
    <t>反映获补助人员情况</t>
  </si>
  <si>
    <t>小学非寄宿生</t>
  </si>
  <si>
    <t>75</t>
  </si>
  <si>
    <t>初中寄宿生</t>
  </si>
  <si>
    <t>117</t>
  </si>
  <si>
    <t>初中非寄宿生</t>
  </si>
  <si>
    <t>20</t>
  </si>
  <si>
    <t>获补对象准确率</t>
  </si>
  <si>
    <t>建档立卡学生</t>
  </si>
  <si>
    <t>反映获补助对象认定的准确性情况。</t>
  </si>
  <si>
    <t>发放及时率</t>
  </si>
  <si>
    <t>按时足额发放</t>
  </si>
  <si>
    <t>反映发放单位及时发放补助资金的情况。</t>
  </si>
  <si>
    <t>政策知晓率</t>
  </si>
  <si>
    <t>反映补助政策的宣传效果情况。</t>
  </si>
  <si>
    <t>受益对象满意度</t>
  </si>
  <si>
    <t>反映获补助受益对象的满意程度。</t>
  </si>
  <si>
    <t>按照《昆明市体育彩票公益金使用办法》使用资金</t>
  </si>
  <si>
    <t>开展群众体育赛事活动</t>
  </si>
  <si>
    <t>按工作实际完成情况评定</t>
  </si>
  <si>
    <t>开展青少年体育赛事活动</t>
  </si>
  <si>
    <t>体育人才培养项目</t>
  </si>
  <si>
    <t>开展老年人体育赛事活动</t>
  </si>
  <si>
    <t>建设体育场地设施</t>
  </si>
  <si>
    <t>参与体育赛事活动人数</t>
  </si>
  <si>
    <t>对促进当地全民健身事业发展的影响</t>
  </si>
  <si>
    <t>显著</t>
  </si>
  <si>
    <t>参加人员满意度</t>
  </si>
  <si>
    <t>一是按签订的项目相关合同约定支付学校项目对应款项；二是按照区政府相关工作安排，启动相关学校项目建设；三是第三方服务，包含不限于项目设计、造价、监理、土地、前期、审计、消防及网络安全等相关技术咨询等服务费。</t>
  </si>
  <si>
    <t>推进学校建设项目数</t>
  </si>
  <si>
    <t>按照实际完成情况评定。</t>
  </si>
  <si>
    <t>建设项目验收合格率</t>
  </si>
  <si>
    <t>进场材料验收合格后投入使用，项目建设验收后投入使用</t>
  </si>
  <si>
    <t>项目资金及时下达</t>
  </si>
  <si>
    <t>到位资金结合项目进展及时下达</t>
  </si>
  <si>
    <t>经济效益</t>
  </si>
  <si>
    <t>确保呈贡新区人口、经济和社会效益的有效发展</t>
  </si>
  <si>
    <t>有效确保</t>
  </si>
  <si>
    <t>是/否</t>
  </si>
  <si>
    <t>建成新增学位数</t>
  </si>
  <si>
    <t>呈贡区中小学办学条件和校园环境提升</t>
  </si>
  <si>
    <t>有所提升</t>
  </si>
  <si>
    <t>优质教育资源增加，聚集人气</t>
  </si>
  <si>
    <t>生态效益</t>
  </si>
  <si>
    <t>确保学校建设完成后对自然及生态环境、空气质量等不会造成影响。</t>
  </si>
  <si>
    <t>取得节水、节能、环评、排污等相关部门的意见</t>
  </si>
  <si>
    <t>可持续影响</t>
  </si>
  <si>
    <t>项目持续发挥作用的期限</t>
  </si>
  <si>
    <t>50</t>
  </si>
  <si>
    <t>学校项目建成后设计使用年限为50年</t>
  </si>
  <si>
    <t>收益对象满意度</t>
  </si>
  <si>
    <t>反映收益对象对所建成学校的整体满意情况
受益人员的满意度=（对学校建设满意度的人数/问卷调查人数）*100%</t>
  </si>
  <si>
    <t>1.严肃财经纪律，落实好政策，保证资金安全，及时下达资金，督促学校按时落实资金；
2.提高困难幼儿家庭经济收入；   
3.按实际困难幼儿人数下拨资助资金，不让一名学生因家庭经济困难而失学。</t>
  </si>
  <si>
    <t>建档立卡贫困幼儿资助比例</t>
  </si>
  <si>
    <t>学生、家长满意度</t>
  </si>
  <si>
    <t>1.严肃财经纪律，落实好政策，保证资金安全，及时下达资金，督促学校按时落实资金；
2.提高困难学生家庭经济收入；                                                                                                                                                                                                                                                              
3.按实际困难学生人数下拨资助资金，不让一名学生因家庭经济困难而失学。</t>
  </si>
  <si>
    <t>原建档立卡贫困学生资助比例</t>
  </si>
  <si>
    <t>符合补助条件的原建档立卡贫困学生都受助</t>
  </si>
  <si>
    <t>补助资金按时发放率</t>
  </si>
  <si>
    <t>补助资金按时发放</t>
  </si>
  <si>
    <t>补助对象政策的知晓度</t>
  </si>
  <si>
    <t>补助对象政策的知晓度100%</t>
  </si>
  <si>
    <t>用于生源地信用助学贷款管理工作相关的直接支出，和用于弥补学生因死亡、失踪和丧失劳动力无力归还贷款所形成的风险。</t>
  </si>
  <si>
    <t>资金按时拨款率</t>
  </si>
  <si>
    <t>按时拨款</t>
  </si>
  <si>
    <t>贷款学生知晓政策</t>
  </si>
  <si>
    <t>学生、家长满意</t>
  </si>
  <si>
    <t>对全区公办中小学幼儿园保安人员工资给予保障，完成校园安全工作目标任务，维护校园安全稳定。</t>
  </si>
  <si>
    <t>全区公办学校幼儿园配备保安人数</t>
  </si>
  <si>
    <t>190</t>
  </si>
  <si>
    <t>学校安保工作完成率</t>
  </si>
  <si>
    <t>做好日常巡查、门卫值守等</t>
  </si>
  <si>
    <t>1.00</t>
  </si>
  <si>
    <t>成本指标</t>
  </si>
  <si>
    <t>经济成本指标</t>
  </si>
  <si>
    <t>678.1031</t>
  </si>
  <si>
    <t>万元</t>
  </si>
  <si>
    <t>保安工资每人每月3420元</t>
  </si>
  <si>
    <t>学校安保工作质量</t>
  </si>
  <si>
    <t>有所提升、持续提高</t>
  </si>
  <si>
    <t>学校安全保卫工作有所提升、持续提高</t>
  </si>
  <si>
    <t>师生感受学校是安全</t>
  </si>
  <si>
    <t>98</t>
  </si>
  <si>
    <t>师生对校园安全防范及管理感到满意</t>
  </si>
  <si>
    <t>用于与生源地信用助学贷款相关工作的宣传、办公用品采购等工作支出，以及用于弥补学生因意外等死亡造成不能按时还款的损失等支出。</t>
  </si>
  <si>
    <t>资金按时拨付率</t>
  </si>
  <si>
    <t>资金按时拨付</t>
  </si>
  <si>
    <t>风险补偿对象知晓政策率</t>
  </si>
  <si>
    <t>风险补偿对象知晓政策</t>
  </si>
  <si>
    <t>捐赠50万全部用于呈贡基础设施建设</t>
  </si>
  <si>
    <t>工程质量合格率</t>
  </si>
  <si>
    <t>工程质量验收100%合格</t>
  </si>
  <si>
    <t>实施周期</t>
  </si>
  <si>
    <t>1，</t>
  </si>
  <si>
    <t>本次捐赠的50万专项资金，计划1年内全部支出完成。</t>
  </si>
  <si>
    <t>,500000</t>
  </si>
  <si>
    <t>捐赠资金50万，全部用于呈贡基础教育设施建设</t>
  </si>
  <si>
    <t>学校建设项目设计使用年限为50年</t>
  </si>
  <si>
    <t>在校师生</t>
  </si>
  <si>
    <t>在校师生满意度调查，90%以上满意</t>
  </si>
  <si>
    <t>通过“贷免扶补”资金吸纳就业资金，实现带动就业，做好“贷免扶补”的宣传工作，经费主要用于宣传“贷免扶补”相关工作。</t>
  </si>
  <si>
    <t>2025年贷免扶补扶持创业人数</t>
  </si>
  <si>
    <t>扶持贷免扶补创业的人数</t>
  </si>
  <si>
    <t>贷免扶补贷款对象政策知晓率</t>
  </si>
  <si>
    <t>贷免扶补贷款对象知晓政策</t>
  </si>
  <si>
    <t>被扶持对象满意度</t>
  </si>
  <si>
    <t>被扶持对象满意</t>
  </si>
  <si>
    <t>高新区移交的学校、幼儿园</t>
  </si>
  <si>
    <t>保障农村学生营养改善计划和公用经费补助政策落实</t>
  </si>
  <si>
    <t>1.完成每年六一节、教师节区级领导对全区各级各类学校走访慰问活动，进一步营造尊师重教、关爱儿童健康成长的良好社会氛围。
2.聘请法律顾问，做好依法治教工作。
3.合同要求完成代理记账、内审、教育督导、德育体卫艺、心理健康教育工作等专项工作任务。
4.完成教育专项零星工作任务。</t>
  </si>
  <si>
    <t>各教育专项数量</t>
  </si>
  <si>
    <t>全区中小学心理辅导室覆盖率</t>
  </si>
  <si>
    <t>全区中小学心理健康辅导室覆盖率</t>
  </si>
  <si>
    <t>各教育专项工作完成率</t>
  </si>
  <si>
    <t>全区市级心理健康特色学校、合格学校达标率</t>
  </si>
  <si>
    <t>2025年，全区市级心理健康特色学校10所以上，合格学校占比90%以上</t>
  </si>
  <si>
    <t>完成时限</t>
  </si>
  <si>
    <t>营造全社会关心、支持教育发展的良好氛围</t>
  </si>
  <si>
    <t>提高全区中小学、幼儿园办学质量</t>
  </si>
  <si>
    <t>85</t>
  </si>
  <si>
    <t>教师、学校满意度</t>
  </si>
  <si>
    <t>1.严肃财经纪律，落实好政策，保证资金安全，及时下达资金，督促学校按时落实资金。
2.提高学生家庭经济收入。</t>
  </si>
  <si>
    <t>小学阶段应补助人数</t>
  </si>
  <si>
    <t>1460</t>
  </si>
  <si>
    <t>按照教育经费统计人数全额补助，全额补助在籍在校学生</t>
  </si>
  <si>
    <t>小学寄宿生应补助人数</t>
  </si>
  <si>
    <t>1127</t>
  </si>
  <si>
    <t>初中阶段应补助人数</t>
  </si>
  <si>
    <t>2619</t>
  </si>
  <si>
    <t>初中寄宿生应补助人数</t>
  </si>
  <si>
    <t>2546</t>
  </si>
  <si>
    <t>补助范围占在校学生数比例</t>
  </si>
  <si>
    <t>学生、家长知晓政策</t>
  </si>
  <si>
    <t>　 学生家长满意度</t>
  </si>
  <si>
    <t>确保原呈贡职中2025年退休教师享受医疗保险、生活补助等待遇。</t>
  </si>
  <si>
    <t>退休教师享受待遇人数</t>
  </si>
  <si>
    <t>退休教师遗属享受待遇人数</t>
  </si>
  <si>
    <t>1人</t>
  </si>
  <si>
    <t>退休教师享受待遇</t>
  </si>
  <si>
    <t>退休教师享受待遇时间</t>
  </si>
  <si>
    <t>月</t>
  </si>
  <si>
    <t>2025年退休教师享受医疗保险、生活补助时间1年</t>
  </si>
  <si>
    <t>35.11</t>
  </si>
  <si>
    <t>当年退休教师享受医疗保险、生活补助金额</t>
  </si>
  <si>
    <t>创建和谐社会</t>
  </si>
  <si>
    <t>99</t>
  </si>
  <si>
    <t>单位正常运转</t>
  </si>
  <si>
    <t>利于社会稳定</t>
  </si>
  <si>
    <t>落实各项待遇，部门正常履职</t>
  </si>
  <si>
    <t>原呈贡职中退休教师满意度</t>
  </si>
  <si>
    <t>反映服务对象满意程度。</t>
  </si>
  <si>
    <t>建档立卡贫困学生资助比例</t>
  </si>
  <si>
    <t>确保全区建档立卡学生全覆盖</t>
  </si>
  <si>
    <t>资金按时发放率</t>
  </si>
  <si>
    <t>资金按时发放到位</t>
  </si>
  <si>
    <t>补助对象政策知晓率</t>
  </si>
  <si>
    <t>补助对象知晓政策</t>
  </si>
  <si>
    <t>改善办学设施、提升各学校办学条件</t>
  </si>
  <si>
    <t>学校数</t>
  </si>
  <si>
    <t>更换电脑学校数</t>
  </si>
  <si>
    <t>设备购置验收合格率</t>
  </si>
  <si>
    <t>设备购置完成时限</t>
  </si>
  <si>
    <t>满足周边适龄学生读书需求</t>
  </si>
  <si>
    <t>家长、学生满意率</t>
  </si>
  <si>
    <t>2025年按要求开展更多特色体育赛事活动；加强全民健身活动开展，提升全民健康；开展体育人才培养，完善呈贡区体育基础设施建设。</t>
  </si>
  <si>
    <t>开展体育赛事活动</t>
  </si>
  <si>
    <t>按实际完成情况评定</t>
  </si>
  <si>
    <t>参加市级体育赛事</t>
  </si>
  <si>
    <t>组织开展青少年体育赛事活动</t>
  </si>
  <si>
    <t>开展老年人体育活动</t>
  </si>
  <si>
    <t>完成“15分钟”健身圈建设项目</t>
  </si>
  <si>
    <t>参加赛事活动人数</t>
  </si>
  <si>
    <t>200</t>
  </si>
  <si>
    <t>1.严肃财经纪律，落实好政策，保证资金安全，及时下达资金，督促学校按时落实资金。
2.让特殊教育学校学生得到更好的教育和康复。</t>
  </si>
  <si>
    <t>特殊教育小学学生</t>
  </si>
  <si>
    <t>按照教育经费统计特殊学生人数全额补助</t>
  </si>
  <si>
    <t>补助人数覆盖率</t>
  </si>
  <si>
    <t>以教育事业统计报表中残疾学生人数为依据，按时、足额下达生均公用经费补助资金。</t>
  </si>
  <si>
    <t>补助资金及时足额发放率</t>
  </si>
  <si>
    <t>补足资金及时足额发放</t>
  </si>
  <si>
    <t>学生家长满意度</t>
  </si>
  <si>
    <t>进一步巩固营养改善计划成果，持续改善学生营养健康状况、增强学生体质，为学生提供“新鲜，营养 、安全、优质”的热食（午餐）或课间加餐，保障学生健康、快乐成长。</t>
  </si>
  <si>
    <t>受补助的农村义务教育学校学生</t>
  </si>
  <si>
    <t>2956</t>
  </si>
  <si>
    <t>呈贡区实验学校等5所实施农村义务教育学生营养改善计划符合享受的2956名学生营养膳食资金补助</t>
  </si>
  <si>
    <t>资金使用准确率</t>
  </si>
  <si>
    <t>及时按量使用</t>
  </si>
  <si>
    <t>资金使用及时率</t>
  </si>
  <si>
    <t>完成时间</t>
  </si>
  <si>
    <t>当年12月31日前使用</t>
  </si>
  <si>
    <t>营养改善计划资金补助标准达标率</t>
  </si>
  <si>
    <t>进一步改善农村学生营养状况，提高学生身体素质。</t>
  </si>
  <si>
    <t>提升</t>
  </si>
  <si>
    <t>期</t>
  </si>
  <si>
    <t>通过实施营养计划，改善国学生营养状况，提高了学生身体素质。</t>
  </si>
  <si>
    <t>全体参加中小学、学生、家长满意度</t>
  </si>
  <si>
    <t>&gt;</t>
  </si>
  <si>
    <t>预算06表</t>
  </si>
  <si>
    <t>政府性基金预算支出预算表</t>
  </si>
  <si>
    <t>单位名称：昆明市发展和改革委员会</t>
  </si>
  <si>
    <t>政府性基金预算支出</t>
  </si>
  <si>
    <t>229</t>
  </si>
  <si>
    <t>22960</t>
  </si>
  <si>
    <t>彩票公益金安排的支出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</si>
  <si>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</si>
  <si>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</si>
  <si>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</si>
  <si>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</si>
  <si>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</si>
  <si>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</si>
  <si>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</si>
  <si>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</si>
  <si>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</si>
  <si>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</si>
  <si>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</si>
  <si>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呈贡区第一小学、呈贡区第六小学、观山苑幼儿园提升改造项目服务</t>
  </si>
  <si>
    <t>工程管理服务</t>
  </si>
  <si>
    <t>项</t>
  </si>
  <si>
    <t>公车维修及保养费</t>
  </si>
  <si>
    <t>车辆维修和保养服务</t>
  </si>
  <si>
    <t>公车保险</t>
  </si>
  <si>
    <t>机动车保险服务</t>
  </si>
  <si>
    <t>复印纸</t>
  </si>
  <si>
    <t>批</t>
  </si>
  <si>
    <t>印刷服务</t>
  </si>
  <si>
    <t>初中营养改善计划区级补助资金</t>
  </si>
  <si>
    <t>其他农副食品，动、植物油制品</t>
  </si>
  <si>
    <t>小学营养改善计划区级补助资金</t>
  </si>
  <si>
    <t>代理记账专项工作经费</t>
  </si>
  <si>
    <t>记账服务</t>
  </si>
  <si>
    <t>呈贡区心理健康教育经费</t>
  </si>
  <si>
    <t>教育课程研究与开发服务</t>
  </si>
  <si>
    <t>代理记账经费</t>
  </si>
  <si>
    <t>营养改善计划膳食补助资金（小学）</t>
  </si>
  <si>
    <t>代理记账专项经费</t>
  </si>
  <si>
    <t>后勤（食堂）人员</t>
  </si>
  <si>
    <t>餐饮服务</t>
  </si>
  <si>
    <t>保安服务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</si>
  <si>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</si>
  <si>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</si>
  <si>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</si>
  <si>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</si>
  <si>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</si>
  <si>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</si>
  <si>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</si>
  <si>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</si>
  <si>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昆明市呈贡区学生艺术节展演展示活动</t>
  </si>
  <si>
    <t>A0203 艺术活动、考试组织实施服务</t>
  </si>
  <si>
    <t>A 公共服务</t>
  </si>
  <si>
    <t>承办学生艺术节活动</t>
  </si>
  <si>
    <t>学位信息采集及志愿填报</t>
  </si>
  <si>
    <t>A0219 购买学位服务</t>
  </si>
  <si>
    <t>法律顾问</t>
  </si>
  <si>
    <t>B0101 法律顾问服务</t>
  </si>
  <si>
    <t>B 政府履职辅助性服务</t>
  </si>
  <si>
    <t>聘请法律顾问，为教体系统提供法律咨询服务</t>
  </si>
  <si>
    <t>内审工作</t>
  </si>
  <si>
    <t>B0302 审计服务</t>
  </si>
  <si>
    <t>开展教体系统内部审计工作</t>
  </si>
  <si>
    <t>购买电脑随机派位工作服务</t>
  </si>
  <si>
    <t>B1002 数据处理服务</t>
  </si>
  <si>
    <t>电脑随机派位系统测试；电脑随机派位服务</t>
  </si>
  <si>
    <t>老年人体育活动</t>
  </si>
  <si>
    <t>A0901 体育组织服务</t>
  </si>
  <si>
    <t>承办老年人体育赛事活动</t>
  </si>
  <si>
    <t>青少年体育活动</t>
  </si>
  <si>
    <t>承办青少年体育赛事活动</t>
  </si>
  <si>
    <t>群众体育活动</t>
  </si>
  <si>
    <t>承办群众体育赛事活动</t>
  </si>
  <si>
    <t>老年体育赛事活动</t>
  </si>
  <si>
    <t>一般公共服务支出</t>
  </si>
  <si>
    <t>承办呈贡区各项老年人体育赛事活动</t>
  </si>
  <si>
    <t>青少年体育赛事活动</t>
  </si>
  <si>
    <t>承办呈贡区各项青少年体育赛事活动</t>
  </si>
  <si>
    <t>群众体育赛事活动</t>
  </si>
  <si>
    <t>承办呈贡区各项群众体育赛事活动</t>
  </si>
  <si>
    <t>体育人才培养</t>
  </si>
  <si>
    <t>社会体育指导员、教练员、裁判员培训</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</si>
  <si>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</si>
  <si>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</si>
  <si>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</si>
  <si>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</si>
  <si>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</si>
  <si>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</si>
  <si>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</si>
  <si>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</si>
  <si>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</si>
  <si>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</si>
  <si>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</si>
  <si>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</si>
  <si>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</si>
  <si>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</si>
  <si>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</si>
  <si>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</si>
  <si>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</si>
  <si>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</si>
  <si>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</si>
  <si>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</si>
  <si>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</si>
  <si>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</si>
  <si>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</si>
  <si>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注：本单位无2025年对下转移支付资金预算，本表为空。</t>
  </si>
  <si>
    <t>预算09-2表</t>
  </si>
  <si>
    <t xml:space="preserve">预算10表
</t>
  </si>
  <si>
    <t>资产类别</t>
  </si>
  <si>
    <t>资产分类代码.名称</t>
  </si>
  <si>
    <t>资产名称</t>
  </si>
  <si>
    <t>计量单位</t>
  </si>
  <si>
    <t>财政部门批复数（元）</t>
  </si>
  <si>
    <t>单价</t>
  </si>
  <si>
    <t>金额</t>
  </si>
  <si>
    <t>注：本单位2025年无新增资产配置，本表为空。</t>
  </si>
  <si>
    <t>预算11表</t>
  </si>
  <si>
    <t>上级补助</t>
  </si>
  <si>
    <t>注：本单位2025年上级转移支付补助项目支出不由本级预算，本表为空。</t>
  </si>
  <si>
    <t>预算12表</t>
  </si>
  <si>
    <t>项目级次</t>
  </si>
  <si>
    <t>312 民生类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</si>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</sst>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1"/>
      <name val="宋体"/>
      <charset val="134"/>
      <scheme val="minor"/>
    </font>
    <font>
      <sz val="9"/>
      <name val="宋体"/>
      <charset val="134"/>
    </font>
    <font>
      <sz val="9"/>
      <name val="宋体"/>
      <charset val="134"/>
      <scheme val="minor"/>
    </font>
    <font>
      <sz val="1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23.95"/>
      <name val="宋体"/>
      <charset val="134"/>
    </font>
    <font>
      <sz val="9.75"/>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2" fillId="0" borderId="7">
      <alignment horizontal="righ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2" fillId="0" borderId="7">
      <alignment horizontal="right" vertical="center"/>
    </xf>
    <xf numFmtId="0" fontId="27" fillId="0" borderId="0" applyNumberFormat="0" applyFill="0" applyBorder="0" applyAlignment="0" applyProtection="0">
      <alignment vertical="center"/>
    </xf>
    <xf numFmtId="0" fontId="0" fillId="8" borderId="19"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25" fillId="10" borderId="0" applyNumberFormat="0" applyBorder="0" applyAlignment="0" applyProtection="0">
      <alignment vertical="center"/>
    </xf>
    <xf numFmtId="0" fontId="28" fillId="0" borderId="21" applyNumberFormat="0" applyFill="0" applyAlignment="0" applyProtection="0">
      <alignment vertical="center"/>
    </xf>
    <xf numFmtId="0" fontId="25" fillId="11" borderId="0" applyNumberFormat="0" applyBorder="0" applyAlignment="0" applyProtection="0">
      <alignment vertical="center"/>
    </xf>
    <xf numFmtId="0" fontId="34" fillId="12" borderId="22" applyNumberFormat="0" applyAlignment="0" applyProtection="0">
      <alignment vertical="center"/>
    </xf>
    <xf numFmtId="0" fontId="35" fillId="12" borderId="18" applyNumberFormat="0" applyAlignment="0" applyProtection="0">
      <alignment vertical="center"/>
    </xf>
    <xf numFmtId="0" fontId="36" fillId="13" borderId="23"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10" fontId="12" fillId="0" borderId="7">
      <alignment horizontal="righ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179" fontId="12" fillId="0" borderId="7">
      <alignment horizontal="right" vertical="center"/>
    </xf>
    <xf numFmtId="49" fontId="12" fillId="0" borderId="7">
      <alignment horizontal="left" vertical="center" wrapText="1"/>
    </xf>
    <xf numFmtId="179" fontId="12" fillId="0" borderId="7">
      <alignment horizontal="right" vertical="center"/>
    </xf>
    <xf numFmtId="176" fontId="12" fillId="0" borderId="7">
      <alignment horizontal="right" vertical="center"/>
    </xf>
    <xf numFmtId="180" fontId="12" fillId="0" borderId="7">
      <alignment horizontal="right" vertical="center"/>
    </xf>
    <xf numFmtId="0" fontId="12" fillId="0" borderId="0">
      <alignment vertical="top"/>
      <protection locked="0"/>
    </xf>
  </cellStyleXfs>
  <cellXfs count="27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0" fillId="0" borderId="0" xfId="0" applyFont="1" applyBorder="1" applyAlignment="1">
      <alignment horizontal="left"/>
    </xf>
    <xf numFmtId="0" fontId="0" fillId="0" borderId="0" xfId="0" applyFont="1" applyBorder="1" applyAlignment="1">
      <alignment wrapText="1"/>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9" fontId="5" fillId="0" borderId="1" xfId="0" applyNumberFormat="1" applyFont="1" applyBorder="1" applyAlignment="1">
      <alignment horizontal="right" vertical="center"/>
    </xf>
    <xf numFmtId="179" fontId="5" fillId="0" borderId="7" xfId="0" applyNumberFormat="1" applyFont="1" applyBorder="1" applyAlignment="1">
      <alignment horizontal="right" vertical="center"/>
    </xf>
    <xf numFmtId="0" fontId="2" fillId="0" borderId="8" xfId="0" applyFont="1" applyBorder="1" applyAlignment="1">
      <alignment vertical="center" wrapText="1"/>
    </xf>
    <xf numFmtId="179" fontId="5" fillId="0" borderId="8" xfId="0" applyNumberFormat="1" applyFont="1" applyBorder="1" applyAlignment="1">
      <alignment horizontal="right" vertical="center"/>
    </xf>
    <xf numFmtId="179" fontId="5" fillId="0" borderId="4"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0" fillId="0" borderId="0" xfId="0" applyFont="1" applyFill="1" applyBorder="1"/>
    <xf numFmtId="0" fontId="0" fillId="0" borderId="0" xfId="0" applyFont="1" applyBorder="1" applyAlignment="1">
      <alignment horizontal="center"/>
    </xf>
    <xf numFmtId="0" fontId="2" fillId="0" borderId="0" xfId="0" applyFont="1" applyBorder="1" applyAlignment="1">
      <alignment horizontal="left" vertical="center"/>
    </xf>
    <xf numFmtId="0" fontId="4" fillId="0" borderId="0" xfId="0" applyFont="1" applyBorder="1" applyAlignment="1">
      <alignment horizont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Fill="1" applyBorder="1" applyAlignment="1">
      <alignment horizontal="left" vertical="center" wrapText="1"/>
    </xf>
    <xf numFmtId="0" fontId="2" fillId="0" borderId="12" xfId="0" applyFont="1" applyFill="1" applyBorder="1" applyAlignment="1" applyProtection="1">
      <alignment horizontal="left" vertical="center"/>
      <protection locked="0"/>
    </xf>
    <xf numFmtId="0" fontId="2"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3" fontId="2" fillId="0" borderId="12" xfId="0" applyNumberFormat="1" applyFont="1" applyFill="1" applyBorder="1" applyAlignment="1">
      <alignment horizontal="center" vertical="center"/>
    </xf>
    <xf numFmtId="179" fontId="5" fillId="0" borderId="7" xfId="0" applyNumberFormat="1" applyFont="1" applyFill="1" applyBorder="1" applyAlignment="1">
      <alignment horizontal="righ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pplyProtection="1">
      <alignment horizontal="left" vertical="center"/>
      <protection locked="0"/>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1" fillId="0" borderId="0" xfId="0" applyFont="1" applyBorder="1"/>
    <xf numFmtId="0" fontId="1" fillId="0" borderId="0" xfId="0" applyFont="1" applyBorder="1" applyAlignment="1">
      <alignment vertical="top"/>
    </xf>
    <xf numFmtId="0" fontId="12" fillId="0" borderId="7" xfId="0" applyFont="1" applyBorder="1" applyAlignment="1">
      <alignment vertical="center" wrapText="1"/>
    </xf>
    <xf numFmtId="0" fontId="12" fillId="0" borderId="2" xfId="0" applyFont="1" applyBorder="1" applyAlignment="1">
      <alignment vertical="center" wrapText="1"/>
    </xf>
    <xf numFmtId="49" fontId="13" fillId="0" borderId="0" xfId="0" applyNumberFormat="1" applyFont="1" applyFill="1" applyAlignment="1">
      <alignment vertical="center"/>
    </xf>
    <xf numFmtId="0" fontId="12" fillId="0" borderId="8" xfId="57" applyFont="1" applyFill="1" applyBorder="1" applyAlignment="1" applyProtection="1">
      <alignment horizontal="left" vertical="center"/>
    </xf>
    <xf numFmtId="0" fontId="12" fillId="0" borderId="3" xfId="0" applyFont="1" applyBorder="1" applyAlignment="1">
      <alignment vertical="center" wrapText="1"/>
    </xf>
    <xf numFmtId="49" fontId="12" fillId="0" borderId="8" xfId="57" applyNumberFormat="1" applyFont="1" applyFill="1" applyBorder="1" applyAlignment="1" applyProtection="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179" fontId="12" fillId="0" borderId="7" xfId="0" applyNumberFormat="1" applyFont="1" applyBorder="1" applyAlignment="1">
      <alignment horizontal="right" vertical="center"/>
    </xf>
    <xf numFmtId="4" fontId="12" fillId="0" borderId="8" xfId="57" applyNumberFormat="1" applyFont="1" applyFill="1" applyBorder="1" applyAlignment="1" applyProtection="1">
      <alignment horizontal="right" vertical="center"/>
    </xf>
    <xf numFmtId="0" fontId="2" fillId="0" borderId="0" xfId="0" applyFont="1" applyBorder="1" applyAlignment="1">
      <alignment horizontal="right" vertical="center"/>
    </xf>
    <xf numFmtId="0" fontId="14" fillId="0" borderId="2" xfId="0" applyFont="1" applyBorder="1" applyAlignment="1" applyProtection="1">
      <alignment horizontal="center" vertical="center" wrapText="1"/>
      <protection locked="0"/>
    </xf>
    <xf numFmtId="0" fontId="12" fillId="0" borderId="3" xfId="0" applyFont="1" applyBorder="1" applyAlignment="1">
      <alignment horizontal="left" vertical="center"/>
    </xf>
    <xf numFmtId="0" fontId="12" fillId="2" borderId="4" xfId="0" applyFont="1" applyFill="1" applyBorder="1" applyAlignment="1">
      <alignment horizontal="lef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0" fillId="0" borderId="0" xfId="0" applyFont="1" applyFill="1" applyBorder="1"/>
    <xf numFmtId="0" fontId="0" fillId="0" borderId="0" xfId="0" applyFont="1" applyBorder="1" applyAlignment="1">
      <alignment horizontal="left" vertical="center"/>
    </xf>
    <xf numFmtId="0" fontId="2" fillId="0" borderId="0" xfId="0" applyFont="1" applyAlignment="1" applyProtection="1">
      <alignment horizontal="left" vertical="center"/>
      <protection locked="0"/>
    </xf>
    <xf numFmtId="49" fontId="4" fillId="0" borderId="8" xfId="0" applyNumberFormat="1" applyFont="1" applyBorder="1" applyAlignment="1">
      <alignment horizontal="center" vertical="center" wrapText="1"/>
    </xf>
    <xf numFmtId="49" fontId="4" fillId="0" borderId="8" xfId="0" applyNumberFormat="1" applyFont="1" applyBorder="1" applyAlignment="1">
      <alignment horizontal="left" vertical="center" wrapText="1"/>
    </xf>
    <xf numFmtId="49" fontId="4" fillId="0" borderId="6" xfId="0" applyNumberFormat="1" applyFont="1" applyBorder="1" applyAlignment="1">
      <alignment horizontal="center" vertical="center"/>
    </xf>
    <xf numFmtId="49" fontId="2" fillId="0" borderId="7" xfId="0" applyNumberFormat="1" applyFont="1" applyFill="1" applyBorder="1" applyAlignment="1">
      <alignment horizontal="left" vertical="center"/>
    </xf>
    <xf numFmtId="43" fontId="2" fillId="0" borderId="7"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8" xfId="0" applyNumberFormat="1" applyFont="1" applyFill="1" applyBorder="1" applyAlignment="1">
      <alignment horizontal="left" vertical="center" wrapText="1"/>
    </xf>
    <xf numFmtId="43" fontId="5" fillId="0" borderId="4" xfId="0" applyNumberFormat="1" applyFont="1" applyFill="1" applyBorder="1" applyAlignment="1">
      <alignment horizontal="right" vertical="center"/>
    </xf>
    <xf numFmtId="43" fontId="5" fillId="0" borderId="7" xfId="0" applyNumberFormat="1" applyFont="1" applyFill="1" applyBorder="1" applyAlignment="1">
      <alignment horizontal="right" vertical="center"/>
    </xf>
    <xf numFmtId="49" fontId="2" fillId="0" borderId="15" xfId="0" applyNumberFormat="1" applyFont="1" applyFill="1" applyBorder="1" applyAlignment="1">
      <alignment horizontal="left" vertical="center" wrapText="1"/>
    </xf>
    <xf numFmtId="43" fontId="5" fillId="0" borderId="10" xfId="0" applyNumberFormat="1" applyFont="1" applyFill="1" applyBorder="1" applyAlignment="1">
      <alignment horizontal="right" vertical="center"/>
    </xf>
    <xf numFmtId="43" fontId="5" fillId="0" borderId="1" xfId="0" applyNumberFormat="1" applyFont="1" applyFill="1" applyBorder="1" applyAlignment="1">
      <alignment horizontal="right" vertical="center"/>
    </xf>
    <xf numFmtId="0" fontId="1" fillId="0" borderId="8" xfId="57" applyFont="1" applyFill="1" applyBorder="1" applyAlignment="1" applyProtection="1">
      <alignment horizontal="left" vertical="center" wrapText="1"/>
    </xf>
    <xf numFmtId="43" fontId="5" fillId="0" borderId="8" xfId="0" applyNumberFormat="1" applyFont="1" applyFill="1" applyBorder="1" applyAlignment="1">
      <alignment horizontal="right" vertical="center"/>
    </xf>
    <xf numFmtId="49" fontId="2" fillId="0" borderId="16" xfId="0" applyNumberFormat="1" applyFont="1" applyFill="1" applyBorder="1" applyAlignment="1">
      <alignment horizontal="left" vertical="center" wrapText="1"/>
    </xf>
    <xf numFmtId="43" fontId="5" fillId="0" borderId="12" xfId="0" applyNumberFormat="1" applyFont="1" applyFill="1" applyBorder="1" applyAlignment="1">
      <alignment horizontal="right"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43" fontId="5" fillId="0" borderId="7" xfId="0" applyNumberFormat="1" applyFont="1" applyBorder="1" applyAlignment="1">
      <alignment horizontal="right" vertical="center"/>
    </xf>
    <xf numFmtId="0" fontId="6"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179" fontId="18" fillId="0" borderId="7" xfId="0" applyNumberFormat="1" applyFont="1" applyBorder="1" applyAlignment="1">
      <alignment horizontal="right" vertical="center"/>
    </xf>
    <xf numFmtId="0" fontId="11" fillId="0" borderId="0" xfId="0" applyFont="1" applyFill="1" applyBorder="1"/>
    <xf numFmtId="0" fontId="11" fillId="0" borderId="0" xfId="0" applyFont="1" applyFill="1" applyBorder="1" applyAlignment="1">
      <alignment horizontal="center" vertical="center"/>
    </xf>
    <xf numFmtId="0" fontId="14" fillId="0" borderId="0" xfId="0" applyFont="1" applyFill="1" applyBorder="1" applyAlignment="1" applyProtection="1">
      <alignment horizontal="right" vertical="center" wrapText="1"/>
      <protection locked="0"/>
    </xf>
    <xf numFmtId="0" fontId="19" fillId="0" borderId="0"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center" wrapText="1"/>
      <protection locked="0"/>
    </xf>
    <xf numFmtId="0" fontId="20" fillId="0" borderId="8" xfId="0" applyFont="1" applyFill="1" applyBorder="1" applyAlignment="1">
      <alignment horizontal="center" vertical="center"/>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wrapText="1"/>
      <protection locked="0"/>
    </xf>
    <xf numFmtId="0" fontId="12" fillId="0" borderId="6" xfId="0" applyFont="1" applyFill="1" applyBorder="1" applyAlignment="1">
      <alignment horizontal="center" vertical="center" wrapText="1"/>
    </xf>
    <xf numFmtId="0" fontId="12" fillId="0" borderId="7" xfId="0" applyFont="1" applyFill="1" applyBorder="1" applyAlignment="1" applyProtection="1">
      <alignment horizontal="center" vertical="center" wrapText="1"/>
      <protection locked="0"/>
    </xf>
    <xf numFmtId="0" fontId="14" fillId="0" borderId="7" xfId="57" applyFont="1" applyFill="1" applyBorder="1" applyAlignment="1" applyProtection="1">
      <alignment horizontal="left" vertical="center"/>
    </xf>
    <xf numFmtId="0" fontId="14" fillId="0" borderId="2" xfId="57" applyFont="1" applyFill="1" applyBorder="1" applyAlignment="1" applyProtection="1">
      <alignment horizontal="left" vertical="center" wrapText="1"/>
    </xf>
    <xf numFmtId="43" fontId="12" fillId="0" borderId="7" xfId="0" applyNumberFormat="1" applyFont="1" applyFill="1" applyBorder="1" applyAlignment="1">
      <alignment horizontal="center" vertical="center" wrapText="1"/>
    </xf>
    <xf numFmtId="43" fontId="12" fillId="0" borderId="7" xfId="0" applyNumberFormat="1" applyFont="1" applyFill="1" applyBorder="1" applyAlignment="1" applyProtection="1">
      <alignment horizontal="center" vertical="center" wrapText="1"/>
      <protection locked="0"/>
    </xf>
    <xf numFmtId="0" fontId="14" fillId="0" borderId="1" xfId="57" applyFont="1" applyFill="1" applyBorder="1" applyAlignment="1" applyProtection="1">
      <alignment horizontal="left" vertical="center"/>
    </xf>
    <xf numFmtId="0" fontId="14" fillId="0" borderId="9" xfId="57" applyFont="1" applyFill="1" applyBorder="1" applyAlignment="1" applyProtection="1">
      <alignment horizontal="left" vertical="center" wrapText="1"/>
    </xf>
    <xf numFmtId="0" fontId="14" fillId="0" borderId="8" xfId="57" applyFont="1" applyFill="1" applyBorder="1" applyAlignment="1" applyProtection="1">
      <alignment horizontal="left" vertical="center" wrapText="1"/>
    </xf>
    <xf numFmtId="0" fontId="14" fillId="0" borderId="17" xfId="57" applyFont="1" applyFill="1" applyBorder="1" applyAlignment="1" applyProtection="1">
      <alignment horizontal="left" vertical="center" wrapText="1"/>
    </xf>
    <xf numFmtId="43" fontId="12" fillId="0" borderId="7" xfId="0" applyNumberFormat="1"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left" vertical="center"/>
    </xf>
    <xf numFmtId="0" fontId="20" fillId="0" borderId="2" xfId="0" applyFont="1" applyFill="1" applyBorder="1" applyAlignment="1" applyProtection="1">
      <alignment horizontal="center" vertical="center"/>
      <protection locked="0"/>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7" xfId="0" applyFont="1" applyFill="1" applyBorder="1" applyAlignment="1" applyProtection="1">
      <alignment horizontal="center" vertical="center" wrapText="1"/>
      <protection locked="0"/>
    </xf>
    <xf numFmtId="0" fontId="12" fillId="0" borderId="7" xfId="0" applyFont="1" applyFill="1" applyBorder="1" applyAlignment="1">
      <alignment horizontal="center" vertical="center" wrapText="1"/>
    </xf>
    <xf numFmtId="0" fontId="2" fillId="2" borderId="0" xfId="0" applyFont="1" applyFill="1" applyAlignment="1" applyProtection="1">
      <alignment horizontal="left"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8" xfId="0" applyFont="1" applyFill="1" applyBorder="1" applyAlignment="1">
      <alignment horizontal="left" vertical="center"/>
    </xf>
    <xf numFmtId="0" fontId="2" fillId="2" borderId="8"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0" fillId="0" borderId="7" xfId="0" applyFont="1" applyBorder="1" applyAlignment="1" applyProtection="1">
      <alignment horizontal="center" vertical="center" wrapText="1"/>
      <protection locked="0"/>
    </xf>
    <xf numFmtId="0" fontId="20" fillId="0" borderId="7" xfId="0" applyFont="1" applyBorder="1" applyAlignment="1" applyProtection="1">
      <alignment vertical="top" wrapText="1"/>
      <protection locked="0"/>
    </xf>
    <xf numFmtId="0" fontId="12" fillId="0" borderId="7" xfId="0" applyFont="1" applyBorder="1" applyAlignment="1" applyProtection="1">
      <alignment vertical="center" wrapText="1"/>
      <protection locked="0"/>
    </xf>
    <xf numFmtId="0" fontId="12" fillId="0" borderId="7" xfId="0" applyFont="1" applyBorder="1" applyAlignment="1" applyProtection="1">
      <alignment vertical="center"/>
      <protection locked="0"/>
    </xf>
    <xf numFmtId="0" fontId="12" fillId="0" borderId="7" xfId="0" applyFont="1" applyBorder="1" applyAlignment="1" applyProtection="1">
      <alignment horizontal="left" vertical="center" wrapText="1"/>
      <protection locked="0"/>
    </xf>
    <xf numFmtId="0" fontId="12" fillId="0" borderId="7" xfId="0" applyFont="1" applyBorder="1" applyAlignment="1">
      <alignment horizontal="left" vertical="center"/>
    </xf>
    <xf numFmtId="0" fontId="21" fillId="0" borderId="7" xfId="0" applyFont="1" applyBorder="1" applyAlignment="1">
      <alignment horizontal="center" vertical="center"/>
    </xf>
    <xf numFmtId="0" fontId="21" fillId="0" borderId="7" xfId="0" applyFont="1" applyBorder="1" applyAlignment="1" applyProtection="1">
      <alignment horizontal="center" vertical="center" wrapText="1"/>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C17" sqref="C17"/>
    </sheetView>
  </sheetViews>
  <sheetFormatPr defaultColWidth="8.575" defaultRowHeight="12.75" customHeight="1" outlineLevelCol="3"/>
  <cols>
    <col min="1" max="2" width="30.125" customWidth="1"/>
    <col min="3" max="3" width="28.375" customWidth="1"/>
    <col min="4" max="4" width="41" customWidth="1"/>
  </cols>
  <sheetData>
    <row r="1" customHeight="1" spans="1:4">
      <c r="A1" s="1"/>
      <c r="B1" s="1"/>
      <c r="C1" s="1"/>
      <c r="D1" s="1"/>
    </row>
    <row r="2" ht="15" customHeight="1" spans="1:4">
      <c r="A2" s="46"/>
      <c r="B2" s="46"/>
      <c r="C2" s="46"/>
      <c r="D2" s="63" t="s">
        <v>0</v>
      </c>
    </row>
    <row r="3" ht="41.25" customHeight="1" spans="1:1">
      <c r="A3" s="41" t="str">
        <f>"2025"&amp;"年财务收支预算总表"</f>
        <v>2025年财务收支预算总表</v>
      </c>
    </row>
    <row r="4" ht="17.25" customHeight="1" spans="1:4">
      <c r="A4" s="44" t="s">
        <v>1</v>
      </c>
      <c r="B4" s="215"/>
      <c r="D4" s="174" t="s">
        <v>2</v>
      </c>
    </row>
    <row r="5" s="160" customFormat="1" ht="23.25" customHeight="1" spans="1:4">
      <c r="A5" s="268" t="s">
        <v>3</v>
      </c>
      <c r="B5" s="269"/>
      <c r="C5" s="268" t="s">
        <v>4</v>
      </c>
      <c r="D5" s="269"/>
    </row>
    <row r="6" s="160" customFormat="1" ht="24" customHeight="1" spans="1:4">
      <c r="A6" s="268" t="s">
        <v>5</v>
      </c>
      <c r="B6" s="268" t="s">
        <v>6</v>
      </c>
      <c r="C6" s="268" t="s">
        <v>7</v>
      </c>
      <c r="D6" s="268" t="s">
        <v>6</v>
      </c>
    </row>
    <row r="7" s="160" customFormat="1" ht="17.25" customHeight="1" spans="1:4">
      <c r="A7" s="270" t="s">
        <v>8</v>
      </c>
      <c r="B7" s="172">
        <v>50423323.5</v>
      </c>
      <c r="C7" s="270" t="s">
        <v>9</v>
      </c>
      <c r="D7" s="172"/>
    </row>
    <row r="8" s="160" customFormat="1" ht="17.25" customHeight="1" spans="1:4">
      <c r="A8" s="270" t="s">
        <v>10</v>
      </c>
      <c r="B8" s="172">
        <v>560000</v>
      </c>
      <c r="C8" s="270" t="s">
        <v>11</v>
      </c>
      <c r="D8" s="172"/>
    </row>
    <row r="9" s="160" customFormat="1" ht="17.25" customHeight="1" spans="1:4">
      <c r="A9" s="270" t="s">
        <v>12</v>
      </c>
      <c r="B9" s="172"/>
      <c r="C9" s="271" t="s">
        <v>13</v>
      </c>
      <c r="D9" s="172"/>
    </row>
    <row r="10" s="160" customFormat="1" ht="17.25" customHeight="1" spans="1:4">
      <c r="A10" s="270" t="s">
        <v>14</v>
      </c>
      <c r="B10" s="172"/>
      <c r="C10" s="271" t="s">
        <v>15</v>
      </c>
      <c r="D10" s="172"/>
    </row>
    <row r="11" s="160" customFormat="1" ht="17.25" customHeight="1" spans="1:4">
      <c r="A11" s="270" t="s">
        <v>16</v>
      </c>
      <c r="B11" s="172">
        <v>587432.5</v>
      </c>
      <c r="C11" s="271" t="s">
        <v>17</v>
      </c>
      <c r="D11" s="172">
        <f>48685915+5754154</f>
        <v>54440069</v>
      </c>
    </row>
    <row r="12" s="160" customFormat="1" ht="17.25" customHeight="1" spans="1:4">
      <c r="A12" s="270" t="s">
        <v>18</v>
      </c>
      <c r="B12" s="172"/>
      <c r="C12" s="271" t="s">
        <v>19</v>
      </c>
      <c r="D12" s="172"/>
    </row>
    <row r="13" s="160" customFormat="1" ht="17.25" customHeight="1" spans="1:4">
      <c r="A13" s="270" t="s">
        <v>20</v>
      </c>
      <c r="B13" s="172"/>
      <c r="C13" s="272" t="s">
        <v>21</v>
      </c>
      <c r="D13" s="172">
        <v>400000</v>
      </c>
    </row>
    <row r="14" s="160" customFormat="1" ht="17.25" customHeight="1" spans="1:4">
      <c r="A14" s="270" t="s">
        <v>22</v>
      </c>
      <c r="B14" s="172"/>
      <c r="C14" s="272" t="s">
        <v>23</v>
      </c>
      <c r="D14" s="172">
        <f>1184900+3300</f>
        <v>1188200</v>
      </c>
    </row>
    <row r="15" s="160" customFormat="1" ht="17.25" customHeight="1" spans="1:4">
      <c r="A15" s="270" t="s">
        <v>24</v>
      </c>
      <c r="B15" s="172"/>
      <c r="C15" s="272" t="s">
        <v>25</v>
      </c>
      <c r="D15" s="172">
        <v>453417</v>
      </c>
    </row>
    <row r="16" s="160" customFormat="1" ht="17.25" customHeight="1" spans="1:4">
      <c r="A16" s="270" t="s">
        <v>26</v>
      </c>
      <c r="B16" s="172">
        <v>587432.5</v>
      </c>
      <c r="C16" s="272" t="s">
        <v>27</v>
      </c>
      <c r="D16" s="172"/>
    </row>
    <row r="17" s="160" customFormat="1" ht="17.25" customHeight="1" spans="1:4">
      <c r="A17" s="273"/>
      <c r="B17" s="172"/>
      <c r="C17" s="272" t="s">
        <v>28</v>
      </c>
      <c r="D17" s="172"/>
    </row>
    <row r="18" s="160" customFormat="1" ht="17.25" customHeight="1" spans="1:4">
      <c r="A18" s="274"/>
      <c r="B18" s="172"/>
      <c r="C18" s="272" t="s">
        <v>29</v>
      </c>
      <c r="D18" s="172"/>
    </row>
    <row r="19" s="160" customFormat="1" ht="17.25" customHeight="1" spans="1:4">
      <c r="A19" s="274"/>
      <c r="B19" s="172"/>
      <c r="C19" s="272" t="s">
        <v>30</v>
      </c>
      <c r="D19" s="172"/>
    </row>
    <row r="20" s="160" customFormat="1" ht="17.25" customHeight="1" spans="1:4">
      <c r="A20" s="274"/>
      <c r="B20" s="172"/>
      <c r="C20" s="272" t="s">
        <v>31</v>
      </c>
      <c r="D20" s="172"/>
    </row>
    <row r="21" s="160" customFormat="1" ht="17.25" customHeight="1" spans="1:4">
      <c r="A21" s="274"/>
      <c r="B21" s="172"/>
      <c r="C21" s="272" t="s">
        <v>32</v>
      </c>
      <c r="D21" s="172"/>
    </row>
    <row r="22" s="160" customFormat="1" ht="17.25" customHeight="1" spans="1:4">
      <c r="A22" s="274"/>
      <c r="B22" s="172"/>
      <c r="C22" s="272" t="s">
        <v>33</v>
      </c>
      <c r="D22" s="172"/>
    </row>
    <row r="23" s="160" customFormat="1" ht="17.25" customHeight="1" spans="1:4">
      <c r="A23" s="274"/>
      <c r="B23" s="172"/>
      <c r="C23" s="272" t="s">
        <v>34</v>
      </c>
      <c r="D23" s="172"/>
    </row>
    <row r="24" s="160" customFormat="1" ht="17.25" customHeight="1" spans="1:4">
      <c r="A24" s="274"/>
      <c r="B24" s="172"/>
      <c r="C24" s="272" t="s">
        <v>35</v>
      </c>
      <c r="D24" s="172"/>
    </row>
    <row r="25" s="160" customFormat="1" ht="17.25" customHeight="1" spans="1:4">
      <c r="A25" s="274"/>
      <c r="B25" s="172"/>
      <c r="C25" s="272" t="s">
        <v>36</v>
      </c>
      <c r="D25" s="172">
        <v>286524</v>
      </c>
    </row>
    <row r="26" s="160" customFormat="1" ht="17.25" customHeight="1" spans="1:4">
      <c r="A26" s="274"/>
      <c r="B26" s="172"/>
      <c r="C26" s="272" t="s">
        <v>37</v>
      </c>
      <c r="D26" s="172"/>
    </row>
    <row r="27" s="160" customFormat="1" ht="17.25" customHeight="1" spans="1:4">
      <c r="A27" s="274"/>
      <c r="B27" s="172"/>
      <c r="C27" s="273" t="s">
        <v>38</v>
      </c>
      <c r="D27" s="172"/>
    </row>
    <row r="28" s="160" customFormat="1" ht="17.25" customHeight="1" spans="1:4">
      <c r="A28" s="274"/>
      <c r="B28" s="172"/>
      <c r="C28" s="272" t="s">
        <v>39</v>
      </c>
      <c r="D28" s="172"/>
    </row>
    <row r="29" s="160" customFormat="1" ht="16.5" customHeight="1" spans="1:4">
      <c r="A29" s="274"/>
      <c r="B29" s="172"/>
      <c r="C29" s="272" t="s">
        <v>40</v>
      </c>
      <c r="D29" s="172"/>
    </row>
    <row r="30" s="160" customFormat="1" ht="16.5" customHeight="1" spans="1:4">
      <c r="A30" s="274"/>
      <c r="B30" s="172"/>
      <c r="C30" s="273" t="s">
        <v>41</v>
      </c>
      <c r="D30" s="172">
        <f>560000+439858.6</f>
        <v>999858.6</v>
      </c>
    </row>
    <row r="31" s="160" customFormat="1" ht="17.25" customHeight="1" spans="1:4">
      <c r="A31" s="274"/>
      <c r="B31" s="172"/>
      <c r="C31" s="273" t="s">
        <v>42</v>
      </c>
      <c r="D31" s="172"/>
    </row>
    <row r="32" s="160" customFormat="1" ht="17.25" customHeight="1" spans="1:4">
      <c r="A32" s="274"/>
      <c r="B32" s="172"/>
      <c r="C32" s="272" t="s">
        <v>43</v>
      </c>
      <c r="D32" s="172"/>
    </row>
    <row r="33" s="160" customFormat="1" ht="16.5" customHeight="1" spans="1:4">
      <c r="A33" s="274" t="s">
        <v>44</v>
      </c>
      <c r="B33" s="172">
        <v>51570756</v>
      </c>
      <c r="C33" s="274" t="s">
        <v>45</v>
      </c>
      <c r="D33" s="172">
        <f>SUM(D7:D32)</f>
        <v>57768068.6</v>
      </c>
    </row>
    <row r="34" s="160" customFormat="1" ht="16.5" customHeight="1" spans="1:4">
      <c r="A34" s="273" t="s">
        <v>46</v>
      </c>
      <c r="B34" s="172">
        <v>6197312.6</v>
      </c>
      <c r="C34" s="273" t="s">
        <v>47</v>
      </c>
      <c r="D34" s="172"/>
    </row>
    <row r="35" s="160" customFormat="1" ht="16.5" customHeight="1" spans="1:4">
      <c r="A35" s="272" t="s">
        <v>48</v>
      </c>
      <c r="B35" s="172">
        <v>6197312.6</v>
      </c>
      <c r="C35" s="272" t="s">
        <v>48</v>
      </c>
      <c r="D35" s="172"/>
    </row>
    <row r="36" s="160" customFormat="1" ht="16.5" customHeight="1" spans="1:4">
      <c r="A36" s="272" t="s">
        <v>49</v>
      </c>
      <c r="B36" s="172"/>
      <c r="C36" s="272" t="s">
        <v>50</v>
      </c>
      <c r="D36" s="172"/>
    </row>
    <row r="37" s="160" customFormat="1" ht="16.5" customHeight="1" spans="1:4">
      <c r="A37" s="275" t="s">
        <v>51</v>
      </c>
      <c r="B37" s="172">
        <f>B34+B33</f>
        <v>57768068.6</v>
      </c>
      <c r="C37" s="275" t="s">
        <v>52</v>
      </c>
      <c r="D37" s="172">
        <f>D33</f>
        <v>57768068.6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3" sqref="A13"/>
    </sheetView>
  </sheetViews>
  <sheetFormatPr defaultColWidth="9.14166666666667" defaultRowHeight="14.25" customHeight="1" outlineLevelCol="5"/>
  <cols>
    <col min="1" max="1" width="20" customWidth="1"/>
    <col min="2" max="2" width="20.7083333333333" customWidth="1"/>
    <col min="3" max="3" width="28.5" customWidth="1"/>
    <col min="4" max="4" width="16.25" customWidth="1"/>
    <col min="5" max="6" width="17.375" customWidth="1"/>
  </cols>
  <sheetData>
    <row r="1" customHeight="1" spans="1:6">
      <c r="A1" s="1"/>
      <c r="B1" s="1"/>
      <c r="C1" s="1"/>
      <c r="D1" s="1"/>
      <c r="E1" s="1"/>
      <c r="F1" s="1"/>
    </row>
    <row r="2" ht="12" customHeight="1" spans="1:6">
      <c r="A2" s="142">
        <v>1</v>
      </c>
      <c r="B2" s="143">
        <v>0</v>
      </c>
      <c r="C2" s="142">
        <v>1</v>
      </c>
      <c r="D2" s="144"/>
      <c r="E2" s="144"/>
      <c r="F2" s="141" t="s">
        <v>758</v>
      </c>
    </row>
    <row r="3" ht="42" customHeight="1" spans="1:6">
      <c r="A3" s="145" t="str">
        <f>"2025"&amp;"年政府性基金预算支出预算表"</f>
        <v>2025年政府性基金预算支出预算表</v>
      </c>
      <c r="B3" s="145" t="s">
        <v>759</v>
      </c>
      <c r="C3" s="146"/>
      <c r="D3" s="147"/>
      <c r="E3" s="147"/>
      <c r="F3" s="147"/>
    </row>
    <row r="4" ht="13.5" customHeight="1" spans="1:6">
      <c r="A4" s="5" t="s">
        <v>1</v>
      </c>
      <c r="B4" s="5" t="s">
        <v>760</v>
      </c>
      <c r="C4" s="142"/>
      <c r="D4" s="144"/>
      <c r="E4" s="144"/>
      <c r="F4" s="141" t="s">
        <v>2</v>
      </c>
    </row>
    <row r="5" ht="19.5" customHeight="1" spans="1:6">
      <c r="A5" s="148" t="s">
        <v>231</v>
      </c>
      <c r="B5" s="149" t="s">
        <v>72</v>
      </c>
      <c r="C5" s="148" t="s">
        <v>73</v>
      </c>
      <c r="D5" s="11" t="s">
        <v>761</v>
      </c>
      <c r="E5" s="12"/>
      <c r="F5" s="13"/>
    </row>
    <row r="6" ht="18.75" customHeight="1" spans="1:6">
      <c r="A6" s="150"/>
      <c r="B6" s="151"/>
      <c r="C6" s="150"/>
      <c r="D6" s="16" t="s">
        <v>56</v>
      </c>
      <c r="E6" s="11" t="s">
        <v>75</v>
      </c>
      <c r="F6" s="16" t="s">
        <v>76</v>
      </c>
    </row>
    <row r="7" ht="18.75" customHeight="1" spans="1:6">
      <c r="A7" s="67">
        <v>1</v>
      </c>
      <c r="B7" s="152" t="s">
        <v>83</v>
      </c>
      <c r="C7" s="67">
        <v>3</v>
      </c>
      <c r="D7" s="153">
        <v>4</v>
      </c>
      <c r="E7" s="153">
        <v>5</v>
      </c>
      <c r="F7" s="153">
        <v>6</v>
      </c>
    </row>
    <row r="8" ht="21" customHeight="1" spans="1:6">
      <c r="A8" s="21" t="s">
        <v>70</v>
      </c>
      <c r="B8" s="21"/>
      <c r="C8" s="21"/>
      <c r="D8" s="86">
        <f>E8+F8</f>
        <v>999858.6</v>
      </c>
      <c r="E8" s="86"/>
      <c r="F8" s="86">
        <f>F9</f>
        <v>999858.6</v>
      </c>
    </row>
    <row r="9" ht="21" customHeight="1" spans="1:6">
      <c r="A9" s="21"/>
      <c r="B9" s="21" t="s">
        <v>762</v>
      </c>
      <c r="C9" s="21" t="s">
        <v>81</v>
      </c>
      <c r="D9" s="86">
        <f>E9+F9</f>
        <v>999858.6</v>
      </c>
      <c r="E9" s="86"/>
      <c r="F9" s="86">
        <f>F10</f>
        <v>999858.6</v>
      </c>
    </row>
    <row r="10" ht="21" customHeight="1" spans="1:6">
      <c r="A10" s="24"/>
      <c r="B10" s="154" t="s">
        <v>763</v>
      </c>
      <c r="C10" s="154" t="s">
        <v>764</v>
      </c>
      <c r="D10" s="86">
        <f>E10+F10</f>
        <v>999858.6</v>
      </c>
      <c r="E10" s="86"/>
      <c r="F10" s="86">
        <f>F11</f>
        <v>999858.6</v>
      </c>
    </row>
    <row r="11" ht="21" customHeight="1" spans="1:6">
      <c r="A11" s="24"/>
      <c r="B11" s="155" t="s">
        <v>396</v>
      </c>
      <c r="C11" s="155" t="s">
        <v>397</v>
      </c>
      <c r="D11" s="86">
        <f>E11+F11</f>
        <v>999858.6</v>
      </c>
      <c r="E11" s="86"/>
      <c r="F11" s="86">
        <f>560000+439858.6</f>
        <v>999858.6</v>
      </c>
    </row>
    <row r="12" ht="18.75" customHeight="1" spans="1:6">
      <c r="A12" s="156" t="s">
        <v>221</v>
      </c>
      <c r="B12" s="156" t="s">
        <v>221</v>
      </c>
      <c r="C12" s="157" t="s">
        <v>221</v>
      </c>
      <c r="D12" s="86">
        <f>E12+F12</f>
        <v>999858.6</v>
      </c>
      <c r="E12" s="86"/>
      <c r="F12" s="86">
        <f>560000+439858.6</f>
        <v>999858.6</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workbookViewId="0">
      <pane ySplit="1" topLeftCell="A2" activePane="bottomLeft" state="frozen"/>
      <selection/>
      <selection pane="bottomLeft" activeCell="C10" sqref="C10"/>
    </sheetView>
  </sheetViews>
  <sheetFormatPr defaultColWidth="9.14166666666667" defaultRowHeight="14.25" customHeight="1"/>
  <cols>
    <col min="1" max="2" width="19.125" customWidth="1"/>
    <col min="3" max="3" width="41.1416666666667" customWidth="1"/>
    <col min="4" max="5" width="25.625" customWidth="1"/>
    <col min="6" max="6" width="7.70833333333333" style="121" customWidth="1"/>
    <col min="7" max="7" width="7.75" style="121"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3"/>
      <c r="C2" s="93"/>
      <c r="R2" s="3"/>
      <c r="S2" s="3" t="s">
        <v>765</v>
      </c>
    </row>
    <row r="3" ht="41.25" customHeight="1" spans="1:19">
      <c r="A3" s="78"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22" t="s">
        <v>1</v>
      </c>
      <c r="B4" s="95"/>
      <c r="C4" s="95"/>
      <c r="D4" s="7"/>
      <c r="E4" s="7"/>
      <c r="F4" s="123"/>
      <c r="G4" s="123"/>
      <c r="H4" s="7"/>
      <c r="I4" s="7"/>
      <c r="J4" s="7"/>
      <c r="K4" s="7"/>
      <c r="L4" s="7"/>
      <c r="R4" s="8"/>
      <c r="S4" s="141" t="s">
        <v>2</v>
      </c>
    </row>
    <row r="5" ht="15.75" customHeight="1" spans="1:19">
      <c r="A5" s="10" t="s">
        <v>230</v>
      </c>
      <c r="B5" s="96" t="s">
        <v>231</v>
      </c>
      <c r="C5" s="96" t="s">
        <v>766</v>
      </c>
      <c r="D5" s="97" t="s">
        <v>767</v>
      </c>
      <c r="E5" s="97" t="s">
        <v>768</v>
      </c>
      <c r="F5" s="97" t="s">
        <v>769</v>
      </c>
      <c r="G5" s="97" t="s">
        <v>770</v>
      </c>
      <c r="H5" s="97" t="s">
        <v>771</v>
      </c>
      <c r="I5" s="110" t="s">
        <v>238</v>
      </c>
      <c r="J5" s="110"/>
      <c r="K5" s="110"/>
      <c r="L5" s="110"/>
      <c r="M5" s="111"/>
      <c r="N5" s="110"/>
      <c r="O5" s="110"/>
      <c r="P5" s="90"/>
      <c r="Q5" s="110"/>
      <c r="R5" s="111"/>
      <c r="S5" s="91"/>
    </row>
    <row r="6" ht="17.25" customHeight="1" spans="1:19">
      <c r="A6" s="15"/>
      <c r="B6" s="98"/>
      <c r="C6" s="98"/>
      <c r="D6" s="99"/>
      <c r="E6" s="99"/>
      <c r="F6" s="99"/>
      <c r="G6" s="99"/>
      <c r="H6" s="99"/>
      <c r="I6" s="99" t="s">
        <v>56</v>
      </c>
      <c r="J6" s="99" t="s">
        <v>59</v>
      </c>
      <c r="K6" s="99" t="s">
        <v>772</v>
      </c>
      <c r="L6" s="99" t="s">
        <v>773</v>
      </c>
      <c r="M6" s="112" t="s">
        <v>774</v>
      </c>
      <c r="N6" s="113" t="s">
        <v>775</v>
      </c>
      <c r="O6" s="113"/>
      <c r="P6" s="118"/>
      <c r="Q6" s="113"/>
      <c r="R6" s="119"/>
      <c r="S6" s="100"/>
    </row>
    <row r="7" ht="54" customHeight="1" spans="1:19">
      <c r="A7" s="18"/>
      <c r="B7" s="100"/>
      <c r="C7" s="100"/>
      <c r="D7" s="101"/>
      <c r="E7" s="101"/>
      <c r="F7" s="101"/>
      <c r="G7" s="101"/>
      <c r="H7" s="101"/>
      <c r="I7" s="101"/>
      <c r="J7" s="101" t="s">
        <v>58</v>
      </c>
      <c r="K7" s="101"/>
      <c r="L7" s="101"/>
      <c r="M7" s="114"/>
      <c r="N7" s="101" t="s">
        <v>58</v>
      </c>
      <c r="O7" s="101" t="s">
        <v>65</v>
      </c>
      <c r="P7" s="100" t="s">
        <v>66</v>
      </c>
      <c r="Q7" s="101" t="s">
        <v>67</v>
      </c>
      <c r="R7" s="114" t="s">
        <v>68</v>
      </c>
      <c r="S7" s="100" t="s">
        <v>69</v>
      </c>
    </row>
    <row r="8" ht="18" customHeight="1" spans="1:19">
      <c r="A8" s="124">
        <v>1</v>
      </c>
      <c r="B8" s="124" t="s">
        <v>83</v>
      </c>
      <c r="C8" s="125">
        <v>3</v>
      </c>
      <c r="D8" s="125">
        <v>4</v>
      </c>
      <c r="E8" s="124">
        <v>5</v>
      </c>
      <c r="F8" s="124">
        <v>6</v>
      </c>
      <c r="G8" s="124">
        <v>7</v>
      </c>
      <c r="H8" s="124">
        <v>8</v>
      </c>
      <c r="I8" s="124">
        <v>9</v>
      </c>
      <c r="J8" s="124">
        <v>10</v>
      </c>
      <c r="K8" s="124">
        <v>11</v>
      </c>
      <c r="L8" s="124">
        <v>12</v>
      </c>
      <c r="M8" s="124">
        <v>13</v>
      </c>
      <c r="N8" s="124">
        <v>14</v>
      </c>
      <c r="O8" s="124">
        <v>15</v>
      </c>
      <c r="P8" s="124">
        <v>16</v>
      </c>
      <c r="Q8" s="124">
        <v>17</v>
      </c>
      <c r="R8" s="124">
        <v>18</v>
      </c>
      <c r="S8" s="124">
        <v>19</v>
      </c>
    </row>
    <row r="9" s="120" customFormat="1" ht="28" customHeight="1" spans="1:19">
      <c r="A9" s="126" t="s">
        <v>70</v>
      </c>
      <c r="B9" s="127" t="s">
        <v>70</v>
      </c>
      <c r="C9" s="127" t="s">
        <v>379</v>
      </c>
      <c r="D9" s="128" t="s">
        <v>776</v>
      </c>
      <c r="E9" s="128" t="s">
        <v>777</v>
      </c>
      <c r="F9" s="129" t="s">
        <v>778</v>
      </c>
      <c r="G9" s="130">
        <v>1</v>
      </c>
      <c r="H9" s="131"/>
      <c r="I9" s="131">
        <v>1300000</v>
      </c>
      <c r="J9" s="131">
        <v>1300000</v>
      </c>
      <c r="K9" s="131"/>
      <c r="L9" s="131"/>
      <c r="M9" s="131"/>
      <c r="N9" s="131"/>
      <c r="O9" s="131"/>
      <c r="P9" s="131"/>
      <c r="Q9" s="131"/>
      <c r="R9" s="131"/>
      <c r="S9" s="131"/>
    </row>
    <row r="10" s="120" customFormat="1" ht="21" customHeight="1" spans="1:19">
      <c r="A10" s="126" t="s">
        <v>70</v>
      </c>
      <c r="B10" s="127" t="s">
        <v>70</v>
      </c>
      <c r="C10" s="127" t="s">
        <v>285</v>
      </c>
      <c r="D10" s="128" t="s">
        <v>779</v>
      </c>
      <c r="E10" s="132" t="s">
        <v>780</v>
      </c>
      <c r="F10" s="129" t="s">
        <v>778</v>
      </c>
      <c r="G10" s="130">
        <v>1</v>
      </c>
      <c r="H10" s="131"/>
      <c r="I10" s="131">
        <v>2000</v>
      </c>
      <c r="J10" s="131">
        <v>2000</v>
      </c>
      <c r="K10" s="131"/>
      <c r="L10" s="131"/>
      <c r="M10" s="131"/>
      <c r="N10" s="131"/>
      <c r="O10" s="131"/>
      <c r="P10" s="131"/>
      <c r="Q10" s="131"/>
      <c r="R10" s="131"/>
      <c r="S10" s="131"/>
    </row>
    <row r="11" s="120" customFormat="1" ht="21" customHeight="1" spans="1:19">
      <c r="A11" s="126" t="s">
        <v>70</v>
      </c>
      <c r="B11" s="127" t="s">
        <v>70</v>
      </c>
      <c r="C11" s="127" t="s">
        <v>285</v>
      </c>
      <c r="D11" s="128" t="s">
        <v>781</v>
      </c>
      <c r="E11" s="132" t="s">
        <v>782</v>
      </c>
      <c r="F11" s="129" t="s">
        <v>778</v>
      </c>
      <c r="G11" s="130">
        <v>1</v>
      </c>
      <c r="H11" s="131"/>
      <c r="I11" s="131">
        <v>5000</v>
      </c>
      <c r="J11" s="131">
        <v>5000</v>
      </c>
      <c r="K11" s="131"/>
      <c r="L11" s="131"/>
      <c r="M11" s="131"/>
      <c r="N11" s="131"/>
      <c r="O11" s="131"/>
      <c r="P11" s="131"/>
      <c r="Q11" s="131"/>
      <c r="R11" s="131"/>
      <c r="S11" s="131"/>
    </row>
    <row r="12" s="120" customFormat="1" ht="21" customHeight="1" spans="1:19">
      <c r="A12" s="126" t="s">
        <v>70</v>
      </c>
      <c r="B12" s="127" t="s">
        <v>70</v>
      </c>
      <c r="C12" s="127" t="s">
        <v>295</v>
      </c>
      <c r="D12" s="128" t="s">
        <v>783</v>
      </c>
      <c r="E12" s="132" t="s">
        <v>783</v>
      </c>
      <c r="F12" s="129" t="s">
        <v>784</v>
      </c>
      <c r="G12" s="130">
        <v>1</v>
      </c>
      <c r="H12" s="131">
        <v>15000</v>
      </c>
      <c r="I12" s="131">
        <v>15000</v>
      </c>
      <c r="J12" s="131">
        <v>15000</v>
      </c>
      <c r="K12" s="131"/>
      <c r="L12" s="131"/>
      <c r="M12" s="131"/>
      <c r="N12" s="131"/>
      <c r="O12" s="131"/>
      <c r="P12" s="131"/>
      <c r="Q12" s="131"/>
      <c r="R12" s="131"/>
      <c r="S12" s="131"/>
    </row>
    <row r="13" s="120" customFormat="1" ht="21" customHeight="1" spans="1:19">
      <c r="A13" s="126" t="s">
        <v>70</v>
      </c>
      <c r="B13" s="127" t="s">
        <v>70</v>
      </c>
      <c r="C13" s="127" t="s">
        <v>295</v>
      </c>
      <c r="D13" s="128" t="s">
        <v>785</v>
      </c>
      <c r="E13" s="132" t="s">
        <v>785</v>
      </c>
      <c r="F13" s="129" t="s">
        <v>784</v>
      </c>
      <c r="G13" s="130">
        <v>1</v>
      </c>
      <c r="H13" s="131">
        <v>5000</v>
      </c>
      <c r="I13" s="131">
        <v>5000</v>
      </c>
      <c r="J13" s="131">
        <v>5000</v>
      </c>
      <c r="K13" s="131"/>
      <c r="L13" s="131"/>
      <c r="M13" s="131"/>
      <c r="N13" s="131"/>
      <c r="O13" s="131"/>
      <c r="P13" s="131"/>
      <c r="Q13" s="131"/>
      <c r="R13" s="131"/>
      <c r="S13" s="131"/>
    </row>
    <row r="14" s="120" customFormat="1" ht="21" customHeight="1" spans="1:19">
      <c r="A14" s="126" t="s">
        <v>70</v>
      </c>
      <c r="B14" s="127" t="s">
        <v>70</v>
      </c>
      <c r="C14" s="127" t="s">
        <v>362</v>
      </c>
      <c r="D14" s="128" t="s">
        <v>786</v>
      </c>
      <c r="E14" s="132" t="s">
        <v>787</v>
      </c>
      <c r="F14" s="129" t="s">
        <v>784</v>
      </c>
      <c r="G14" s="130">
        <v>1</v>
      </c>
      <c r="H14" s="131"/>
      <c r="I14" s="131">
        <v>328320</v>
      </c>
      <c r="J14" s="131">
        <v>328320</v>
      </c>
      <c r="K14" s="131"/>
      <c r="L14" s="131"/>
      <c r="M14" s="131"/>
      <c r="N14" s="131"/>
      <c r="O14" s="131"/>
      <c r="P14" s="131"/>
      <c r="Q14" s="131"/>
      <c r="R14" s="131"/>
      <c r="S14" s="131"/>
    </row>
    <row r="15" s="120" customFormat="1" ht="21" customHeight="1" spans="1:19">
      <c r="A15" s="126" t="s">
        <v>70</v>
      </c>
      <c r="B15" s="127" t="s">
        <v>70</v>
      </c>
      <c r="C15" s="127" t="s">
        <v>362</v>
      </c>
      <c r="D15" s="128" t="s">
        <v>788</v>
      </c>
      <c r="E15" s="132" t="s">
        <v>787</v>
      </c>
      <c r="F15" s="129" t="s">
        <v>784</v>
      </c>
      <c r="G15" s="130">
        <v>1</v>
      </c>
      <c r="H15" s="131"/>
      <c r="I15" s="131">
        <v>1563520</v>
      </c>
      <c r="J15" s="131">
        <v>1563520</v>
      </c>
      <c r="K15" s="131"/>
      <c r="L15" s="131"/>
      <c r="M15" s="131"/>
      <c r="N15" s="131"/>
      <c r="O15" s="131"/>
      <c r="P15" s="131"/>
      <c r="Q15" s="131"/>
      <c r="R15" s="131"/>
      <c r="S15" s="131"/>
    </row>
    <row r="16" s="120" customFormat="1" ht="21" customHeight="1" spans="1:19">
      <c r="A16" s="126" t="s">
        <v>70</v>
      </c>
      <c r="B16" s="127" t="s">
        <v>70</v>
      </c>
      <c r="C16" s="127" t="s">
        <v>387</v>
      </c>
      <c r="D16" s="128" t="s">
        <v>789</v>
      </c>
      <c r="E16" s="132" t="s">
        <v>790</v>
      </c>
      <c r="F16" s="129" t="s">
        <v>778</v>
      </c>
      <c r="G16" s="130">
        <v>1</v>
      </c>
      <c r="H16" s="131">
        <v>1300000</v>
      </c>
      <c r="I16" s="131">
        <v>1300000</v>
      </c>
      <c r="J16" s="131">
        <v>1300000</v>
      </c>
      <c r="K16" s="131"/>
      <c r="L16" s="131"/>
      <c r="M16" s="131"/>
      <c r="N16" s="131"/>
      <c r="O16" s="131"/>
      <c r="P16" s="131"/>
      <c r="Q16" s="131"/>
      <c r="R16" s="131"/>
      <c r="S16" s="131"/>
    </row>
    <row r="17" s="120" customFormat="1" ht="21" customHeight="1" spans="1:19">
      <c r="A17" s="126" t="s">
        <v>70</v>
      </c>
      <c r="B17" s="127" t="s">
        <v>70</v>
      </c>
      <c r="C17" s="127" t="s">
        <v>387</v>
      </c>
      <c r="D17" s="128" t="s">
        <v>791</v>
      </c>
      <c r="E17" s="132" t="s">
        <v>792</v>
      </c>
      <c r="F17" s="129" t="s">
        <v>778</v>
      </c>
      <c r="G17" s="130">
        <v>1</v>
      </c>
      <c r="H17" s="131"/>
      <c r="I17" s="131">
        <v>100000</v>
      </c>
      <c r="J17" s="131">
        <v>100000</v>
      </c>
      <c r="K17" s="131"/>
      <c r="L17" s="131"/>
      <c r="M17" s="131"/>
      <c r="N17" s="131"/>
      <c r="O17" s="131"/>
      <c r="P17" s="131"/>
      <c r="Q17" s="131"/>
      <c r="R17" s="131"/>
      <c r="S17" s="131"/>
    </row>
    <row r="18" s="120" customFormat="1" ht="21" customHeight="1" spans="1:19">
      <c r="A18" s="126" t="s">
        <v>70</v>
      </c>
      <c r="B18" s="127" t="s">
        <v>70</v>
      </c>
      <c r="C18" s="127" t="s">
        <v>389</v>
      </c>
      <c r="D18" s="128" t="s">
        <v>793</v>
      </c>
      <c r="E18" s="132" t="s">
        <v>790</v>
      </c>
      <c r="F18" s="129" t="s">
        <v>778</v>
      </c>
      <c r="G18" s="130">
        <v>1</v>
      </c>
      <c r="H18" s="131"/>
      <c r="I18" s="131">
        <v>100000</v>
      </c>
      <c r="J18" s="131">
        <v>100000</v>
      </c>
      <c r="K18" s="131"/>
      <c r="L18" s="131"/>
      <c r="M18" s="131"/>
      <c r="N18" s="131"/>
      <c r="O18" s="131"/>
      <c r="P18" s="131"/>
      <c r="Q18" s="131"/>
      <c r="R18" s="131"/>
      <c r="S18" s="131"/>
    </row>
    <row r="19" s="120" customFormat="1" ht="21" customHeight="1" spans="1:19">
      <c r="A19" s="126" t="s">
        <v>70</v>
      </c>
      <c r="B19" s="127" t="s">
        <v>70</v>
      </c>
      <c r="C19" s="127" t="s">
        <v>389</v>
      </c>
      <c r="D19" s="128" t="s">
        <v>794</v>
      </c>
      <c r="E19" s="132" t="s">
        <v>787</v>
      </c>
      <c r="F19" s="129" t="s">
        <v>784</v>
      </c>
      <c r="G19" s="130">
        <v>1</v>
      </c>
      <c r="H19" s="131"/>
      <c r="I19" s="131">
        <v>1060160</v>
      </c>
      <c r="J19" s="131">
        <v>1060160</v>
      </c>
      <c r="K19" s="131"/>
      <c r="L19" s="131"/>
      <c r="M19" s="131"/>
      <c r="N19" s="131"/>
      <c r="O19" s="131"/>
      <c r="P19" s="131"/>
      <c r="Q19" s="131"/>
      <c r="R19" s="131"/>
      <c r="S19" s="131"/>
    </row>
    <row r="20" s="120" customFormat="1" ht="21" customHeight="1" spans="1:19">
      <c r="A20" s="126" t="s">
        <v>70</v>
      </c>
      <c r="B20" s="127" t="s">
        <v>70</v>
      </c>
      <c r="C20" s="127" t="s">
        <v>391</v>
      </c>
      <c r="D20" s="128" t="s">
        <v>795</v>
      </c>
      <c r="E20" s="132" t="s">
        <v>790</v>
      </c>
      <c r="F20" s="129" t="s">
        <v>778</v>
      </c>
      <c r="G20" s="130">
        <v>1</v>
      </c>
      <c r="H20" s="131"/>
      <c r="I20" s="131">
        <v>100000</v>
      </c>
      <c r="J20" s="131">
        <v>100000</v>
      </c>
      <c r="K20" s="131"/>
      <c r="L20" s="131"/>
      <c r="M20" s="131"/>
      <c r="N20" s="131"/>
      <c r="O20" s="131"/>
      <c r="P20" s="131"/>
      <c r="Q20" s="131"/>
      <c r="R20" s="131"/>
      <c r="S20" s="131"/>
    </row>
    <row r="21" s="120" customFormat="1" ht="21" customHeight="1" spans="1:19">
      <c r="A21" s="126" t="s">
        <v>70</v>
      </c>
      <c r="B21" s="127" t="s">
        <v>70</v>
      </c>
      <c r="C21" s="127" t="s">
        <v>393</v>
      </c>
      <c r="D21" s="128" t="s">
        <v>796</v>
      </c>
      <c r="E21" s="132" t="s">
        <v>797</v>
      </c>
      <c r="F21" s="129" t="s">
        <v>778</v>
      </c>
      <c r="G21" s="130">
        <v>1</v>
      </c>
      <c r="H21" s="131"/>
      <c r="I21" s="131">
        <v>7920000</v>
      </c>
      <c r="J21" s="131">
        <v>7920000</v>
      </c>
      <c r="K21" s="131"/>
      <c r="L21" s="131"/>
      <c r="M21" s="131"/>
      <c r="N21" s="131"/>
      <c r="O21" s="131"/>
      <c r="P21" s="131"/>
      <c r="Q21" s="131"/>
      <c r="R21" s="131"/>
      <c r="S21" s="131"/>
    </row>
    <row r="22" s="120" customFormat="1" ht="21" customHeight="1" spans="1:19">
      <c r="A22" s="126" t="s">
        <v>70</v>
      </c>
      <c r="B22" s="127" t="s">
        <v>70</v>
      </c>
      <c r="C22" s="127" t="s">
        <v>407</v>
      </c>
      <c r="D22" s="128" t="s">
        <v>407</v>
      </c>
      <c r="E22" s="132" t="s">
        <v>798</v>
      </c>
      <c r="F22" s="129" t="s">
        <v>778</v>
      </c>
      <c r="G22" s="130">
        <v>1</v>
      </c>
      <c r="H22" s="131">
        <v>6781031</v>
      </c>
      <c r="I22" s="131">
        <v>6781031</v>
      </c>
      <c r="J22" s="131">
        <v>6781031</v>
      </c>
      <c r="K22" s="131"/>
      <c r="L22" s="131"/>
      <c r="M22" s="131"/>
      <c r="N22" s="131"/>
      <c r="O22" s="131"/>
      <c r="P22" s="131"/>
      <c r="Q22" s="131"/>
      <c r="R22" s="131"/>
      <c r="S22" s="131"/>
    </row>
    <row r="23" s="120" customFormat="1" ht="21" customHeight="1" spans="1:19">
      <c r="A23" s="133" t="s">
        <v>221</v>
      </c>
      <c r="B23" s="134"/>
      <c r="C23" s="134"/>
      <c r="D23" s="135"/>
      <c r="E23" s="135"/>
      <c r="F23" s="136"/>
      <c r="G23" s="137"/>
      <c r="H23" s="131">
        <v>8101031</v>
      </c>
      <c r="I23" s="131">
        <v>20580031</v>
      </c>
      <c r="J23" s="131">
        <v>20580031</v>
      </c>
      <c r="K23" s="131"/>
      <c r="L23" s="131"/>
      <c r="M23" s="131"/>
      <c r="N23" s="131"/>
      <c r="O23" s="131"/>
      <c r="P23" s="131"/>
      <c r="Q23" s="131"/>
      <c r="R23" s="131"/>
      <c r="S23" s="131"/>
    </row>
    <row r="24" ht="21" customHeight="1" spans="1:19">
      <c r="A24" s="122" t="s">
        <v>799</v>
      </c>
      <c r="B24" s="5"/>
      <c r="C24" s="5"/>
      <c r="D24" s="122"/>
      <c r="E24" s="122"/>
      <c r="F24" s="138"/>
      <c r="G24" s="139"/>
      <c r="H24" s="140"/>
      <c r="I24" s="140"/>
      <c r="J24" s="140"/>
      <c r="K24" s="140"/>
      <c r="L24" s="140"/>
      <c r="M24" s="140"/>
      <c r="N24" s="140"/>
      <c r="O24" s="140"/>
      <c r="P24" s="140"/>
      <c r="Q24" s="140"/>
      <c r="R24" s="140"/>
      <c r="S24" s="140"/>
    </row>
  </sheetData>
  <mergeCells count="19">
    <mergeCell ref="A3:S3"/>
    <mergeCell ref="A4:H4"/>
    <mergeCell ref="I5:S5"/>
    <mergeCell ref="N6:S6"/>
    <mergeCell ref="A23:G23"/>
    <mergeCell ref="A24:S2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1"/>
  <sheetViews>
    <sheetView showZeros="0" workbookViewId="0">
      <pane ySplit="1" topLeftCell="A2" activePane="bottomLeft" state="frozen"/>
      <selection/>
      <selection pane="bottomLeft" activeCell="A3" sqref="A3:T3"/>
    </sheetView>
  </sheetViews>
  <sheetFormatPr defaultColWidth="9.14166666666667" defaultRowHeight="14.25" customHeight="1"/>
  <cols>
    <col min="1" max="1" width="18.75" customWidth="1"/>
    <col min="2" max="2" width="22.25" customWidth="1"/>
    <col min="3" max="3" width="19.125" customWidth="1"/>
    <col min="4" max="5" width="27.75" customWidth="1"/>
    <col min="6" max="6" width="9.875" customWidth="1"/>
    <col min="7" max="7" width="17.875" customWidth="1"/>
    <col min="8" max="8" width="20.375" customWidth="1"/>
    <col min="9" max="9" width="33.25"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93"/>
      <c r="C2" s="93"/>
      <c r="D2" s="93"/>
      <c r="E2" s="93"/>
      <c r="F2" s="93"/>
      <c r="G2" s="93"/>
      <c r="H2" s="82"/>
      <c r="I2" s="82"/>
      <c r="J2" s="82"/>
      <c r="K2" s="82"/>
      <c r="L2" s="82"/>
      <c r="M2" s="82"/>
      <c r="N2" s="108"/>
      <c r="O2" s="82"/>
      <c r="P2" s="82"/>
      <c r="Q2" s="93"/>
      <c r="R2" s="82"/>
      <c r="S2" s="116"/>
      <c r="T2" s="116" t="s">
        <v>800</v>
      </c>
    </row>
    <row r="3" ht="41.25" customHeight="1" spans="1:20">
      <c r="A3" s="78" t="str">
        <f>"2025"&amp;"年政府购买服务预算表"</f>
        <v>2025年政府购买服务预算表</v>
      </c>
      <c r="B3" s="65"/>
      <c r="C3" s="65"/>
      <c r="D3" s="65"/>
      <c r="E3" s="65"/>
      <c r="F3" s="65"/>
      <c r="G3" s="65"/>
      <c r="H3" s="94"/>
      <c r="I3" s="94"/>
      <c r="J3" s="94"/>
      <c r="K3" s="94"/>
      <c r="L3" s="94"/>
      <c r="M3" s="94"/>
      <c r="N3" s="109"/>
      <c r="O3" s="94"/>
      <c r="P3" s="94"/>
      <c r="Q3" s="65"/>
      <c r="R3" s="94"/>
      <c r="S3" s="109"/>
      <c r="T3" s="65"/>
    </row>
    <row r="4" ht="22.5" customHeight="1" spans="1:20">
      <c r="A4" s="79" t="s">
        <v>1</v>
      </c>
      <c r="B4" s="95"/>
      <c r="C4" s="95"/>
      <c r="D4" s="95"/>
      <c r="E4" s="95"/>
      <c r="F4" s="95"/>
      <c r="G4" s="95"/>
      <c r="H4" s="80"/>
      <c r="I4" s="80"/>
      <c r="J4" s="80"/>
      <c r="K4" s="80"/>
      <c r="L4" s="80"/>
      <c r="M4" s="80"/>
      <c r="N4" s="108"/>
      <c r="O4" s="82"/>
      <c r="P4" s="82"/>
      <c r="Q4" s="93"/>
      <c r="R4" s="82"/>
      <c r="S4" s="117"/>
      <c r="T4" s="116" t="s">
        <v>2</v>
      </c>
    </row>
    <row r="5" ht="24" customHeight="1" spans="1:20">
      <c r="A5" s="10" t="s">
        <v>230</v>
      </c>
      <c r="B5" s="96" t="s">
        <v>231</v>
      </c>
      <c r="C5" s="96" t="s">
        <v>766</v>
      </c>
      <c r="D5" s="96" t="s">
        <v>801</v>
      </c>
      <c r="E5" s="96" t="s">
        <v>802</v>
      </c>
      <c r="F5" s="96" t="s">
        <v>803</v>
      </c>
      <c r="G5" s="96" t="s">
        <v>804</v>
      </c>
      <c r="H5" s="97" t="s">
        <v>805</v>
      </c>
      <c r="I5" s="97" t="s">
        <v>806</v>
      </c>
      <c r="J5" s="110" t="s">
        <v>238</v>
      </c>
      <c r="K5" s="110"/>
      <c r="L5" s="110"/>
      <c r="M5" s="110"/>
      <c r="N5" s="111"/>
      <c r="O5" s="110"/>
      <c r="P5" s="110"/>
      <c r="Q5" s="90"/>
      <c r="R5" s="110"/>
      <c r="S5" s="111"/>
      <c r="T5" s="91"/>
    </row>
    <row r="6" ht="24" customHeight="1" spans="1:20">
      <c r="A6" s="15"/>
      <c r="B6" s="98"/>
      <c r="C6" s="98"/>
      <c r="D6" s="98"/>
      <c r="E6" s="98"/>
      <c r="F6" s="98"/>
      <c r="G6" s="98"/>
      <c r="H6" s="99"/>
      <c r="I6" s="99"/>
      <c r="J6" s="99" t="s">
        <v>56</v>
      </c>
      <c r="K6" s="99" t="s">
        <v>59</v>
      </c>
      <c r="L6" s="99" t="s">
        <v>772</v>
      </c>
      <c r="M6" s="99" t="s">
        <v>773</v>
      </c>
      <c r="N6" s="112" t="s">
        <v>774</v>
      </c>
      <c r="O6" s="113" t="s">
        <v>775</v>
      </c>
      <c r="P6" s="113"/>
      <c r="Q6" s="118"/>
      <c r="R6" s="113"/>
      <c r="S6" s="119"/>
      <c r="T6" s="100"/>
    </row>
    <row r="7" ht="54" customHeight="1" spans="1:20">
      <c r="A7" s="18"/>
      <c r="B7" s="100"/>
      <c r="C7" s="100"/>
      <c r="D7" s="100"/>
      <c r="E7" s="100"/>
      <c r="F7" s="100"/>
      <c r="G7" s="100"/>
      <c r="H7" s="101"/>
      <c r="I7" s="101"/>
      <c r="J7" s="101"/>
      <c r="K7" s="101" t="s">
        <v>58</v>
      </c>
      <c r="L7" s="101"/>
      <c r="M7" s="101"/>
      <c r="N7" s="114"/>
      <c r="O7" s="101" t="s">
        <v>58</v>
      </c>
      <c r="P7" s="101" t="s">
        <v>65</v>
      </c>
      <c r="Q7" s="100" t="s">
        <v>66</v>
      </c>
      <c r="R7" s="101" t="s">
        <v>67</v>
      </c>
      <c r="S7" s="114" t="s">
        <v>68</v>
      </c>
      <c r="T7" s="100" t="s">
        <v>69</v>
      </c>
    </row>
    <row r="8" ht="17.25" customHeight="1" spans="1:20">
      <c r="A8" s="19">
        <v>1</v>
      </c>
      <c r="B8" s="100">
        <v>2</v>
      </c>
      <c r="C8" s="19">
        <v>3</v>
      </c>
      <c r="D8" s="19">
        <v>4</v>
      </c>
      <c r="E8" s="100">
        <v>5</v>
      </c>
      <c r="F8" s="19">
        <v>6</v>
      </c>
      <c r="G8" s="19">
        <v>7</v>
      </c>
      <c r="H8" s="100">
        <v>8</v>
      </c>
      <c r="I8" s="19">
        <v>9</v>
      </c>
      <c r="J8" s="19">
        <v>10</v>
      </c>
      <c r="K8" s="100">
        <v>11</v>
      </c>
      <c r="L8" s="19">
        <v>12</v>
      </c>
      <c r="M8" s="19">
        <v>13</v>
      </c>
      <c r="N8" s="100">
        <v>14</v>
      </c>
      <c r="O8" s="19">
        <v>15</v>
      </c>
      <c r="P8" s="19">
        <v>16</v>
      </c>
      <c r="Q8" s="100">
        <v>17</v>
      </c>
      <c r="R8" s="19">
        <v>18</v>
      </c>
      <c r="S8" s="19">
        <v>19</v>
      </c>
      <c r="T8" s="19">
        <v>20</v>
      </c>
    </row>
    <row r="9" ht="21" customHeight="1" spans="1:20">
      <c r="A9" s="102" t="s">
        <v>70</v>
      </c>
      <c r="B9" s="103" t="s">
        <v>70</v>
      </c>
      <c r="C9" s="103" t="s">
        <v>387</v>
      </c>
      <c r="D9" s="103" t="s">
        <v>807</v>
      </c>
      <c r="E9" s="103" t="s">
        <v>808</v>
      </c>
      <c r="F9" s="103" t="s">
        <v>76</v>
      </c>
      <c r="G9" s="103" t="s">
        <v>809</v>
      </c>
      <c r="H9" s="104" t="s">
        <v>97</v>
      </c>
      <c r="I9" s="104" t="s">
        <v>810</v>
      </c>
      <c r="J9" s="86">
        <v>60000</v>
      </c>
      <c r="K9" s="86">
        <v>60000</v>
      </c>
      <c r="L9" s="86"/>
      <c r="M9" s="86"/>
      <c r="N9" s="86"/>
      <c r="O9" s="86"/>
      <c r="P9" s="86"/>
      <c r="Q9" s="86"/>
      <c r="R9" s="86"/>
      <c r="S9" s="86"/>
      <c r="T9" s="86"/>
    </row>
    <row r="10" ht="21" customHeight="1" spans="1:20">
      <c r="A10" s="102" t="s">
        <v>70</v>
      </c>
      <c r="B10" s="103" t="s">
        <v>70</v>
      </c>
      <c r="C10" s="103" t="s">
        <v>387</v>
      </c>
      <c r="D10" s="103" t="s">
        <v>811</v>
      </c>
      <c r="E10" s="103" t="s">
        <v>812</v>
      </c>
      <c r="F10" s="103" t="s">
        <v>76</v>
      </c>
      <c r="G10" s="103" t="s">
        <v>809</v>
      </c>
      <c r="H10" s="104" t="s">
        <v>97</v>
      </c>
      <c r="I10" s="104" t="s">
        <v>811</v>
      </c>
      <c r="J10" s="86">
        <v>100000</v>
      </c>
      <c r="K10" s="86">
        <v>100000</v>
      </c>
      <c r="L10" s="86"/>
      <c r="M10" s="86"/>
      <c r="N10" s="86"/>
      <c r="O10" s="86"/>
      <c r="P10" s="86"/>
      <c r="Q10" s="86"/>
      <c r="R10" s="86"/>
      <c r="S10" s="86"/>
      <c r="T10" s="86"/>
    </row>
    <row r="11" ht="21" customHeight="1" spans="1:20">
      <c r="A11" s="102" t="s">
        <v>70</v>
      </c>
      <c r="B11" s="103" t="s">
        <v>70</v>
      </c>
      <c r="C11" s="103" t="s">
        <v>387</v>
      </c>
      <c r="D11" s="103" t="s">
        <v>813</v>
      </c>
      <c r="E11" s="103" t="s">
        <v>814</v>
      </c>
      <c r="F11" s="103" t="s">
        <v>76</v>
      </c>
      <c r="G11" s="103" t="s">
        <v>815</v>
      </c>
      <c r="H11" s="104" t="s">
        <v>97</v>
      </c>
      <c r="I11" s="104" t="s">
        <v>816</v>
      </c>
      <c r="J11" s="86">
        <v>50000</v>
      </c>
      <c r="K11" s="86">
        <v>50000</v>
      </c>
      <c r="L11" s="86"/>
      <c r="M11" s="86"/>
      <c r="N11" s="86"/>
      <c r="O11" s="86"/>
      <c r="P11" s="86"/>
      <c r="Q11" s="86"/>
      <c r="R11" s="86"/>
      <c r="S11" s="86"/>
      <c r="T11" s="86"/>
    </row>
    <row r="12" ht="21" customHeight="1" spans="1:20">
      <c r="A12" s="102" t="s">
        <v>70</v>
      </c>
      <c r="B12" s="103" t="s">
        <v>70</v>
      </c>
      <c r="C12" s="103" t="s">
        <v>387</v>
      </c>
      <c r="D12" s="103" t="s">
        <v>817</v>
      </c>
      <c r="E12" s="103" t="s">
        <v>818</v>
      </c>
      <c r="F12" s="103" t="s">
        <v>76</v>
      </c>
      <c r="G12" s="103" t="s">
        <v>815</v>
      </c>
      <c r="H12" s="104" t="s">
        <v>97</v>
      </c>
      <c r="I12" s="104" t="s">
        <v>819</v>
      </c>
      <c r="J12" s="86">
        <v>120000</v>
      </c>
      <c r="K12" s="86">
        <v>120000</v>
      </c>
      <c r="L12" s="86"/>
      <c r="M12" s="86"/>
      <c r="N12" s="86"/>
      <c r="O12" s="86"/>
      <c r="P12" s="86"/>
      <c r="Q12" s="86"/>
      <c r="R12" s="86"/>
      <c r="S12" s="86"/>
      <c r="T12" s="86"/>
    </row>
    <row r="13" ht="21" customHeight="1" spans="1:20">
      <c r="A13" s="102" t="s">
        <v>70</v>
      </c>
      <c r="B13" s="103" t="s">
        <v>70</v>
      </c>
      <c r="C13" s="103" t="s">
        <v>387</v>
      </c>
      <c r="D13" s="103" t="s">
        <v>820</v>
      </c>
      <c r="E13" s="103" t="s">
        <v>821</v>
      </c>
      <c r="F13" s="103" t="s">
        <v>76</v>
      </c>
      <c r="G13" s="103" t="s">
        <v>815</v>
      </c>
      <c r="H13" s="104" t="s">
        <v>97</v>
      </c>
      <c r="I13" s="104" t="s">
        <v>822</v>
      </c>
      <c r="J13" s="86">
        <v>100000</v>
      </c>
      <c r="K13" s="86">
        <v>100000</v>
      </c>
      <c r="L13" s="86"/>
      <c r="M13" s="86"/>
      <c r="N13" s="86"/>
      <c r="O13" s="86"/>
      <c r="P13" s="86"/>
      <c r="Q13" s="86"/>
      <c r="R13" s="86"/>
      <c r="S13" s="86"/>
      <c r="T13" s="86"/>
    </row>
    <row r="14" ht="21" customHeight="1" spans="1:20">
      <c r="A14" s="102" t="s">
        <v>70</v>
      </c>
      <c r="B14" s="103" t="s">
        <v>70</v>
      </c>
      <c r="C14" s="103" t="s">
        <v>395</v>
      </c>
      <c r="D14" s="103" t="s">
        <v>823</v>
      </c>
      <c r="E14" s="103" t="s">
        <v>824</v>
      </c>
      <c r="F14" s="103" t="s">
        <v>76</v>
      </c>
      <c r="G14" s="103" t="s">
        <v>809</v>
      </c>
      <c r="H14" s="104" t="s">
        <v>115</v>
      </c>
      <c r="I14" s="104" t="s">
        <v>825</v>
      </c>
      <c r="J14" s="86">
        <v>100000</v>
      </c>
      <c r="K14" s="86"/>
      <c r="L14" s="86">
        <v>100000</v>
      </c>
      <c r="M14" s="86"/>
      <c r="N14" s="86"/>
      <c r="O14" s="86"/>
      <c r="P14" s="86"/>
      <c r="Q14" s="86"/>
      <c r="R14" s="86"/>
      <c r="S14" s="86"/>
      <c r="T14" s="86"/>
    </row>
    <row r="15" ht="21" customHeight="1" spans="1:20">
      <c r="A15" s="102" t="s">
        <v>70</v>
      </c>
      <c r="B15" s="103" t="s">
        <v>70</v>
      </c>
      <c r="C15" s="103" t="s">
        <v>395</v>
      </c>
      <c r="D15" s="103" t="s">
        <v>826</v>
      </c>
      <c r="E15" s="103" t="s">
        <v>824</v>
      </c>
      <c r="F15" s="103" t="s">
        <v>76</v>
      </c>
      <c r="G15" s="103" t="s">
        <v>809</v>
      </c>
      <c r="H15" s="104" t="s">
        <v>115</v>
      </c>
      <c r="I15" s="104" t="s">
        <v>827</v>
      </c>
      <c r="J15" s="86">
        <v>150000</v>
      </c>
      <c r="K15" s="86"/>
      <c r="L15" s="86">
        <v>150000</v>
      </c>
      <c r="M15" s="86"/>
      <c r="N15" s="86"/>
      <c r="O15" s="86"/>
      <c r="P15" s="86"/>
      <c r="Q15" s="86"/>
      <c r="R15" s="86"/>
      <c r="S15" s="86"/>
      <c r="T15" s="86"/>
    </row>
    <row r="16" ht="21" customHeight="1" spans="1:20">
      <c r="A16" s="102" t="s">
        <v>70</v>
      </c>
      <c r="B16" s="103" t="s">
        <v>70</v>
      </c>
      <c r="C16" s="103" t="s">
        <v>395</v>
      </c>
      <c r="D16" s="103" t="s">
        <v>828</v>
      </c>
      <c r="E16" s="103" t="s">
        <v>824</v>
      </c>
      <c r="F16" s="103" t="s">
        <v>76</v>
      </c>
      <c r="G16" s="103" t="s">
        <v>809</v>
      </c>
      <c r="H16" s="104" t="s">
        <v>115</v>
      </c>
      <c r="I16" s="104" t="s">
        <v>829</v>
      </c>
      <c r="J16" s="86">
        <v>250000</v>
      </c>
      <c r="K16" s="86"/>
      <c r="L16" s="86">
        <v>250000</v>
      </c>
      <c r="M16" s="86"/>
      <c r="N16" s="86"/>
      <c r="O16" s="86"/>
      <c r="P16" s="86"/>
      <c r="Q16" s="86"/>
      <c r="R16" s="86"/>
      <c r="S16" s="86"/>
      <c r="T16" s="86"/>
    </row>
    <row r="17" ht="21" customHeight="1" spans="1:20">
      <c r="A17" s="102" t="s">
        <v>70</v>
      </c>
      <c r="B17" s="103" t="s">
        <v>70</v>
      </c>
      <c r="C17" s="103" t="s">
        <v>399</v>
      </c>
      <c r="D17" s="103" t="s">
        <v>830</v>
      </c>
      <c r="E17" s="103" t="s">
        <v>824</v>
      </c>
      <c r="F17" s="103" t="s">
        <v>76</v>
      </c>
      <c r="G17" s="103" t="s">
        <v>809</v>
      </c>
      <c r="H17" s="104" t="s">
        <v>831</v>
      </c>
      <c r="I17" s="104" t="s">
        <v>832</v>
      </c>
      <c r="J17" s="86">
        <v>20000</v>
      </c>
      <c r="K17" s="86">
        <v>20000</v>
      </c>
      <c r="L17" s="86"/>
      <c r="M17" s="86"/>
      <c r="N17" s="86"/>
      <c r="O17" s="86"/>
      <c r="P17" s="86"/>
      <c r="Q17" s="86"/>
      <c r="R17" s="86"/>
      <c r="S17" s="86"/>
      <c r="T17" s="86"/>
    </row>
    <row r="18" ht="21" customHeight="1" spans="1:20">
      <c r="A18" s="102" t="s">
        <v>70</v>
      </c>
      <c r="B18" s="103" t="s">
        <v>70</v>
      </c>
      <c r="C18" s="103" t="s">
        <v>399</v>
      </c>
      <c r="D18" s="103" t="s">
        <v>833</v>
      </c>
      <c r="E18" s="103" t="s">
        <v>824</v>
      </c>
      <c r="F18" s="103" t="s">
        <v>76</v>
      </c>
      <c r="G18" s="103" t="s">
        <v>809</v>
      </c>
      <c r="H18" s="104" t="s">
        <v>115</v>
      </c>
      <c r="I18" s="104" t="s">
        <v>834</v>
      </c>
      <c r="J18" s="86">
        <v>100000</v>
      </c>
      <c r="K18" s="86">
        <v>100000</v>
      </c>
      <c r="L18" s="86"/>
      <c r="M18" s="86"/>
      <c r="N18" s="86"/>
      <c r="O18" s="86"/>
      <c r="P18" s="86"/>
      <c r="Q18" s="86"/>
      <c r="R18" s="86"/>
      <c r="S18" s="86"/>
      <c r="T18" s="86"/>
    </row>
    <row r="19" ht="21" customHeight="1" spans="1:20">
      <c r="A19" s="102" t="s">
        <v>70</v>
      </c>
      <c r="B19" s="103" t="s">
        <v>70</v>
      </c>
      <c r="C19" s="103" t="s">
        <v>399</v>
      </c>
      <c r="D19" s="103" t="s">
        <v>835</v>
      </c>
      <c r="E19" s="103" t="s">
        <v>824</v>
      </c>
      <c r="F19" s="103" t="s">
        <v>76</v>
      </c>
      <c r="G19" s="103" t="s">
        <v>809</v>
      </c>
      <c r="H19" s="104" t="s">
        <v>115</v>
      </c>
      <c r="I19" s="104" t="s">
        <v>836</v>
      </c>
      <c r="J19" s="86">
        <v>180000</v>
      </c>
      <c r="K19" s="86">
        <v>180000</v>
      </c>
      <c r="L19" s="86"/>
      <c r="M19" s="86"/>
      <c r="N19" s="86"/>
      <c r="O19" s="86"/>
      <c r="P19" s="86"/>
      <c r="Q19" s="86"/>
      <c r="R19" s="86"/>
      <c r="S19" s="86"/>
      <c r="T19" s="86"/>
    </row>
    <row r="20" ht="21" customHeight="1" spans="1:20">
      <c r="A20" s="102" t="s">
        <v>70</v>
      </c>
      <c r="B20" s="103" t="s">
        <v>70</v>
      </c>
      <c r="C20" s="103" t="s">
        <v>399</v>
      </c>
      <c r="D20" s="103" t="s">
        <v>837</v>
      </c>
      <c r="E20" s="103" t="s">
        <v>824</v>
      </c>
      <c r="F20" s="103" t="s">
        <v>76</v>
      </c>
      <c r="G20" s="103" t="s">
        <v>809</v>
      </c>
      <c r="H20" s="104" t="s">
        <v>115</v>
      </c>
      <c r="I20" s="104" t="s">
        <v>838</v>
      </c>
      <c r="J20" s="86">
        <v>40000</v>
      </c>
      <c r="K20" s="86">
        <v>40000</v>
      </c>
      <c r="L20" s="86"/>
      <c r="M20" s="86"/>
      <c r="N20" s="86"/>
      <c r="O20" s="86"/>
      <c r="P20" s="86"/>
      <c r="Q20" s="86"/>
      <c r="R20" s="86"/>
      <c r="S20" s="86"/>
      <c r="T20" s="86"/>
    </row>
    <row r="21" ht="21" customHeight="1" spans="1:20">
      <c r="A21" s="105" t="s">
        <v>221</v>
      </c>
      <c r="B21" s="106"/>
      <c r="C21" s="106"/>
      <c r="D21" s="106"/>
      <c r="E21" s="106"/>
      <c r="F21" s="106"/>
      <c r="G21" s="106"/>
      <c r="H21" s="107"/>
      <c r="I21" s="115"/>
      <c r="J21" s="86">
        <v>1270000</v>
      </c>
      <c r="K21" s="86">
        <v>770000</v>
      </c>
      <c r="L21" s="86">
        <v>500000</v>
      </c>
      <c r="M21" s="86"/>
      <c r="N21" s="86"/>
      <c r="O21" s="86"/>
      <c r="P21" s="86"/>
      <c r="Q21" s="86"/>
      <c r="R21" s="86"/>
      <c r="S21" s="86"/>
      <c r="T21" s="86"/>
    </row>
  </sheetData>
  <mergeCells count="19">
    <mergeCell ref="A3:T3"/>
    <mergeCell ref="A4:I4"/>
    <mergeCell ref="J5:T5"/>
    <mergeCell ref="O6:T6"/>
    <mergeCell ref="A21:I2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12.5" customWidth="1"/>
    <col min="2" max="23" width="10" customWidth="1"/>
    <col min="24" max="24" width="10.1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7"/>
      <c r="W2" s="3"/>
      <c r="X2" s="3" t="s">
        <v>839</v>
      </c>
    </row>
    <row r="3" ht="41.25" customHeight="1" spans="1:24">
      <c r="A3" s="78"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9" t="s">
        <v>1</v>
      </c>
      <c r="B4" s="80"/>
      <c r="C4" s="80"/>
      <c r="D4" s="81"/>
      <c r="E4" s="82"/>
      <c r="F4" s="82"/>
      <c r="G4" s="82"/>
      <c r="H4" s="82"/>
      <c r="I4" s="82"/>
      <c r="W4" s="8"/>
      <c r="X4" s="8" t="s">
        <v>2</v>
      </c>
    </row>
    <row r="5" ht="19.5" customHeight="1" spans="1:24">
      <c r="A5" s="28" t="s">
        <v>840</v>
      </c>
      <c r="B5" s="11" t="s">
        <v>238</v>
      </c>
      <c r="C5" s="12"/>
      <c r="D5" s="12"/>
      <c r="E5" s="11" t="s">
        <v>841</v>
      </c>
      <c r="F5" s="12"/>
      <c r="G5" s="12"/>
      <c r="H5" s="12"/>
      <c r="I5" s="12"/>
      <c r="J5" s="12"/>
      <c r="K5" s="12"/>
      <c r="L5" s="12"/>
      <c r="M5" s="12"/>
      <c r="N5" s="12"/>
      <c r="O5" s="12"/>
      <c r="P5" s="12"/>
      <c r="Q5" s="12"/>
      <c r="R5" s="12"/>
      <c r="S5" s="12"/>
      <c r="T5" s="12"/>
      <c r="U5" s="12"/>
      <c r="V5" s="12"/>
      <c r="W5" s="90"/>
      <c r="X5" s="91"/>
    </row>
    <row r="6" s="76" customFormat="1" ht="40.5" customHeight="1" spans="1:24">
      <c r="A6" s="18"/>
      <c r="B6" s="15" t="s">
        <v>56</v>
      </c>
      <c r="C6" s="10" t="s">
        <v>59</v>
      </c>
      <c r="D6" s="83" t="s">
        <v>772</v>
      </c>
      <c r="E6" s="49" t="s">
        <v>842</v>
      </c>
      <c r="F6" s="49" t="s">
        <v>843</v>
      </c>
      <c r="G6" s="49" t="s">
        <v>844</v>
      </c>
      <c r="H6" s="49" t="s">
        <v>845</v>
      </c>
      <c r="I6" s="49" t="s">
        <v>846</v>
      </c>
      <c r="J6" s="49" t="s">
        <v>847</v>
      </c>
      <c r="K6" s="49" t="s">
        <v>848</v>
      </c>
      <c r="L6" s="49" t="s">
        <v>849</v>
      </c>
      <c r="M6" s="49" t="s">
        <v>850</v>
      </c>
      <c r="N6" s="49" t="s">
        <v>851</v>
      </c>
      <c r="O6" s="49" t="s">
        <v>852</v>
      </c>
      <c r="P6" s="49" t="s">
        <v>853</v>
      </c>
      <c r="Q6" s="49" t="s">
        <v>854</v>
      </c>
      <c r="R6" s="49" t="s">
        <v>855</v>
      </c>
      <c r="S6" s="49" t="s">
        <v>856</v>
      </c>
      <c r="T6" s="49" t="s">
        <v>857</v>
      </c>
      <c r="U6" s="49" t="s">
        <v>858</v>
      </c>
      <c r="V6" s="49" t="s">
        <v>859</v>
      </c>
      <c r="W6" s="49" t="s">
        <v>860</v>
      </c>
      <c r="X6" s="92" t="s">
        <v>861</v>
      </c>
    </row>
    <row r="7" ht="19.5" customHeight="1" spans="1:24">
      <c r="A7" s="20">
        <v>1</v>
      </c>
      <c r="B7" s="20">
        <v>2</v>
      </c>
      <c r="C7" s="20">
        <v>3</v>
      </c>
      <c r="D7" s="84">
        <v>4</v>
      </c>
      <c r="E7" s="36">
        <v>5</v>
      </c>
      <c r="F7" s="20">
        <v>6</v>
      </c>
      <c r="G7" s="20">
        <v>7</v>
      </c>
      <c r="H7" s="84">
        <v>8</v>
      </c>
      <c r="I7" s="20">
        <v>9</v>
      </c>
      <c r="J7" s="20">
        <v>10</v>
      </c>
      <c r="K7" s="20">
        <v>11</v>
      </c>
      <c r="L7" s="84">
        <v>12</v>
      </c>
      <c r="M7" s="20">
        <v>13</v>
      </c>
      <c r="N7" s="20">
        <v>14</v>
      </c>
      <c r="O7" s="20">
        <v>15</v>
      </c>
      <c r="P7" s="84">
        <v>16</v>
      </c>
      <c r="Q7" s="20">
        <v>17</v>
      </c>
      <c r="R7" s="20">
        <v>18</v>
      </c>
      <c r="S7" s="20">
        <v>19</v>
      </c>
      <c r="T7" s="84">
        <v>20</v>
      </c>
      <c r="U7" s="84">
        <v>21</v>
      </c>
      <c r="V7" s="84">
        <v>22</v>
      </c>
      <c r="W7" s="36">
        <v>23</v>
      </c>
      <c r="X7" s="36">
        <v>24</v>
      </c>
    </row>
    <row r="8" ht="19.5" customHeight="1" spans="1:24">
      <c r="A8" s="68"/>
      <c r="B8" s="85"/>
      <c r="C8" s="85"/>
      <c r="D8" s="85"/>
      <c r="E8" s="85"/>
      <c r="F8" s="86"/>
      <c r="G8" s="86"/>
      <c r="H8" s="86"/>
      <c r="I8" s="86"/>
      <c r="J8" s="86"/>
      <c r="K8" s="86"/>
      <c r="L8" s="86"/>
      <c r="M8" s="86"/>
      <c r="N8" s="86"/>
      <c r="O8" s="86"/>
      <c r="P8" s="86"/>
      <c r="Q8" s="86"/>
      <c r="R8" s="86"/>
      <c r="S8" s="86"/>
      <c r="T8" s="86"/>
      <c r="U8" s="86"/>
      <c r="V8" s="86"/>
      <c r="W8" s="86"/>
      <c r="X8" s="86"/>
    </row>
    <row r="9" ht="19.5" customHeight="1" spans="1:24">
      <c r="A9" s="87"/>
      <c r="B9" s="88"/>
      <c r="C9" s="88"/>
      <c r="D9" s="88"/>
      <c r="E9" s="88"/>
      <c r="F9" s="89"/>
      <c r="G9" s="86"/>
      <c r="H9" s="86"/>
      <c r="I9" s="86"/>
      <c r="J9" s="86"/>
      <c r="K9" s="86"/>
      <c r="L9" s="86"/>
      <c r="M9" s="86"/>
      <c r="N9" s="86"/>
      <c r="O9" s="86"/>
      <c r="P9" s="86"/>
      <c r="Q9" s="86"/>
      <c r="R9" s="86"/>
      <c r="S9" s="86"/>
      <c r="T9" s="86"/>
      <c r="U9" s="86"/>
      <c r="V9" s="86"/>
      <c r="W9" s="86"/>
      <c r="X9" s="86"/>
    </row>
    <row r="10" ht="26" customHeight="1" spans="1:5">
      <c r="A10" s="75" t="s">
        <v>862</v>
      </c>
      <c r="B10" s="75"/>
      <c r="C10" s="75"/>
      <c r="D10" s="75"/>
      <c r="E10" s="75"/>
    </row>
  </sheetData>
  <mergeCells count="6">
    <mergeCell ref="A3:X3"/>
    <mergeCell ref="A4:I4"/>
    <mergeCell ref="B5:D5"/>
    <mergeCell ref="E5:X5"/>
    <mergeCell ref="A10:E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3" width="23.575" customWidth="1"/>
    <col min="4" max="4" width="16.25" customWidth="1"/>
    <col min="5"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863</v>
      </c>
    </row>
    <row r="3" ht="41.25" customHeight="1" spans="1:10">
      <c r="A3" s="64" t="str">
        <f>"2025"&amp;"年对下转移支付绩效目标表"</f>
        <v>2025年对下转移支付绩效目标表</v>
      </c>
      <c r="B3" s="4"/>
      <c r="C3" s="4"/>
      <c r="D3" s="4"/>
      <c r="E3" s="4"/>
      <c r="F3" s="65"/>
      <c r="G3" s="4"/>
      <c r="H3" s="65"/>
      <c r="I3" s="65"/>
      <c r="J3" s="4"/>
    </row>
    <row r="4" ht="17.25" customHeight="1" spans="1:1">
      <c r="A4" s="5" t="s">
        <v>1</v>
      </c>
    </row>
    <row r="5" ht="44.25" customHeight="1" spans="1:10">
      <c r="A5" s="66" t="s">
        <v>840</v>
      </c>
      <c r="B5" s="66" t="s">
        <v>495</v>
      </c>
      <c r="C5" s="66" t="s">
        <v>496</v>
      </c>
      <c r="D5" s="66" t="s">
        <v>497</v>
      </c>
      <c r="E5" s="66" t="s">
        <v>498</v>
      </c>
      <c r="F5" s="67" t="s">
        <v>499</v>
      </c>
      <c r="G5" s="66" t="s">
        <v>500</v>
      </c>
      <c r="H5" s="67" t="s">
        <v>501</v>
      </c>
      <c r="I5" s="67" t="s">
        <v>502</v>
      </c>
      <c r="J5" s="66" t="s">
        <v>503</v>
      </c>
    </row>
    <row r="6" ht="14.25" customHeight="1" spans="1:10">
      <c r="A6" s="66">
        <v>1</v>
      </c>
      <c r="B6" s="66">
        <v>2</v>
      </c>
      <c r="C6" s="66">
        <v>3</v>
      </c>
      <c r="D6" s="66">
        <v>4</v>
      </c>
      <c r="E6" s="66">
        <v>5</v>
      </c>
      <c r="F6" s="67">
        <v>6</v>
      </c>
      <c r="G6" s="66">
        <v>7</v>
      </c>
      <c r="H6" s="67">
        <v>8</v>
      </c>
      <c r="I6" s="67">
        <v>9</v>
      </c>
      <c r="J6" s="66">
        <v>10</v>
      </c>
    </row>
    <row r="7" ht="42" customHeight="1" spans="1:10">
      <c r="A7" s="68"/>
      <c r="B7" s="69"/>
      <c r="C7" s="70"/>
      <c r="D7" s="70"/>
      <c r="E7" s="54"/>
      <c r="F7" s="71"/>
      <c r="G7" s="54"/>
      <c r="H7" s="71"/>
      <c r="I7" s="71"/>
      <c r="J7" s="54"/>
    </row>
    <row r="8" ht="42" customHeight="1" spans="1:10">
      <c r="A8" s="72"/>
      <c r="B8" s="73"/>
      <c r="C8" s="74"/>
      <c r="D8" s="21"/>
      <c r="E8" s="30"/>
      <c r="F8" s="21"/>
      <c r="G8" s="30"/>
      <c r="H8" s="21"/>
      <c r="I8" s="21"/>
      <c r="J8" s="30"/>
    </row>
    <row r="9" ht="23" customHeight="1" spans="1:2">
      <c r="A9" s="75" t="s">
        <v>862</v>
      </c>
      <c r="B9" s="75"/>
    </row>
  </sheetData>
  <mergeCells count="3">
    <mergeCell ref="A3:J3"/>
    <mergeCell ref="A4:H4"/>
    <mergeCell ref="A9:B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24.5" customWidth="1"/>
    <col min="4" max="4" width="16.25" customWidth="1"/>
    <col min="5" max="8" width="23.625" customWidth="1"/>
    <col min="9" max="9" width="20.875" customWidth="1"/>
  </cols>
  <sheetData>
    <row r="1" customHeight="1" spans="1:9">
      <c r="A1" s="1"/>
      <c r="B1" s="1"/>
      <c r="C1" s="1"/>
      <c r="D1" s="1"/>
      <c r="E1" s="1"/>
      <c r="F1" s="1"/>
      <c r="G1" s="1"/>
      <c r="H1" s="1"/>
      <c r="I1" s="1"/>
    </row>
    <row r="2" customHeight="1" spans="1:9">
      <c r="A2" s="38" t="s">
        <v>864</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3" t="s">
        <v>2</v>
      </c>
    </row>
    <row r="5" ht="28.5" customHeight="1" spans="1:9">
      <c r="A5" s="47" t="s">
        <v>230</v>
      </c>
      <c r="B5" s="48" t="s">
        <v>231</v>
      </c>
      <c r="C5" s="49" t="s">
        <v>865</v>
      </c>
      <c r="D5" s="47" t="s">
        <v>866</v>
      </c>
      <c r="E5" s="47" t="s">
        <v>867</v>
      </c>
      <c r="F5" s="47" t="s">
        <v>868</v>
      </c>
      <c r="G5" s="48" t="s">
        <v>869</v>
      </c>
      <c r="H5" s="36"/>
      <c r="I5" s="47"/>
    </row>
    <row r="6" ht="21" customHeight="1" spans="1:9">
      <c r="A6" s="49"/>
      <c r="B6" s="50"/>
      <c r="C6" s="50"/>
      <c r="D6" s="51"/>
      <c r="E6" s="50"/>
      <c r="F6" s="50"/>
      <c r="G6" s="48" t="s">
        <v>770</v>
      </c>
      <c r="H6" s="48" t="s">
        <v>870</v>
      </c>
      <c r="I6" s="48" t="s">
        <v>871</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56</v>
      </c>
      <c r="B9" s="60"/>
      <c r="C9" s="60"/>
      <c r="D9" s="61"/>
      <c r="E9" s="62"/>
      <c r="F9" s="62"/>
      <c r="G9" s="57"/>
      <c r="H9" s="58"/>
      <c r="I9" s="58"/>
    </row>
    <row r="10" customHeight="1" spans="1:1">
      <c r="A10" t="s">
        <v>872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customWidth="1"/>
    <col min="2" max="2" width="33.85" customWidth="1"/>
    <col min="3" max="3" width="23.85" customWidth="1"/>
    <col min="4" max="4" width="16.25"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873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336</v>
      </c>
      <c r="B5" s="9" t="s">
        <v>233</v>
      </c>
      <c r="C5" s="9" t="s">
        <v>337</v>
      </c>
      <c r="D5" s="10" t="s">
        <v>234</v>
      </c>
      <c r="E5" s="10" t="s">
        <v>235</v>
      </c>
      <c r="F5" s="10" t="s">
        <v>338</v>
      </c>
      <c r="G5" s="10" t="s">
        <v>339</v>
      </c>
      <c r="H5" s="28" t="s">
        <v>56</v>
      </c>
      <c r="I5" s="11" t="s">
        <v>874</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221</v>
      </c>
      <c r="B11" s="34"/>
      <c r="C11" s="34"/>
      <c r="D11" s="34"/>
      <c r="E11" s="34"/>
      <c r="F11" s="34"/>
      <c r="G11" s="35"/>
      <c r="H11" s="23"/>
      <c r="I11" s="23"/>
      <c r="J11" s="23"/>
      <c r="K11" s="31"/>
    </row>
    <row r="12" ht="24" customHeight="1" spans="1:1">
      <c r="A12" t="s">
        <v>875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B1" workbookViewId="0">
      <pane ySplit="1" topLeftCell="A2" activePane="bottomLeft" state="frozen"/>
      <selection/>
      <selection pane="bottomLeft" activeCell="E6" sqref="E6:E7"/>
    </sheetView>
  </sheetViews>
  <sheetFormatPr defaultColWidth="9.14166666666667" defaultRowHeight="14.25" customHeight="1" outlineLevelCol="6"/>
  <cols>
    <col min="1" max="1" width="35.2833333333333" customWidth="1"/>
    <col min="2" max="3" width="28" customWidth="1"/>
    <col min="4" max="4" width="16.25" customWidth="1"/>
    <col min="5" max="7" width="23.85" customWidth="1"/>
  </cols>
  <sheetData>
    <row r="1" customHeight="1" spans="1:7">
      <c r="A1" s="1"/>
      <c r="B1" s="1"/>
      <c r="C1" s="1"/>
      <c r="D1" s="1"/>
      <c r="E1" s="1"/>
      <c r="F1" s="1"/>
      <c r="G1" s="1"/>
    </row>
    <row r="2" ht="13.5" customHeight="1" spans="4:7">
      <c r="D2" s="2"/>
      <c r="G2" s="3" t="s">
        <v>876</v>
      </c>
    </row>
    <row r="3" ht="41.25" customHeight="1" spans="1:7">
      <c r="A3" s="4" t="str">
        <f>"2025"&amp;"年部门项目中期规划预算表"</f>
        <v>2025年部门项目中期规划预算表</v>
      </c>
      <c r="B3" s="4"/>
      <c r="C3" s="4"/>
      <c r="D3" s="4"/>
      <c r="E3" s="4"/>
      <c r="F3" s="4"/>
      <c r="G3" s="4"/>
    </row>
    <row r="4" ht="24" customHeight="1" spans="1:7">
      <c r="A4" s="5" t="s">
        <v>1</v>
      </c>
      <c r="B4" s="6"/>
      <c r="C4" s="6"/>
      <c r="D4" s="6"/>
      <c r="E4" s="7"/>
      <c r="F4" s="7"/>
      <c r="G4" s="8" t="s">
        <v>2</v>
      </c>
    </row>
    <row r="5" ht="21.75" customHeight="1" spans="1:7">
      <c r="A5" s="9" t="s">
        <v>337</v>
      </c>
      <c r="B5" s="9" t="s">
        <v>336</v>
      </c>
      <c r="C5" s="9" t="s">
        <v>233</v>
      </c>
      <c r="D5" s="10" t="s">
        <v>877</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70</v>
      </c>
      <c r="B9" s="22"/>
      <c r="C9" s="22"/>
      <c r="D9" s="21"/>
      <c r="E9" s="23">
        <v>44705878.38</v>
      </c>
      <c r="F9" s="23">
        <f>SUM(F10:F28)</f>
        <v>41835877</v>
      </c>
      <c r="G9" s="23">
        <f>SUM(G10:G28)</f>
        <v>41935877</v>
      </c>
    </row>
    <row r="10" ht="18.75" customHeight="1" spans="1:7">
      <c r="A10" s="21"/>
      <c r="B10" s="21" t="s">
        <v>878</v>
      </c>
      <c r="C10" s="21" t="s">
        <v>344</v>
      </c>
      <c r="D10" s="21" t="s">
        <v>879</v>
      </c>
      <c r="E10" s="23">
        <v>590715</v>
      </c>
      <c r="F10" s="23">
        <v>590715</v>
      </c>
      <c r="G10" s="23">
        <v>590715</v>
      </c>
    </row>
    <row r="11" ht="18.75" customHeight="1" spans="1:7">
      <c r="A11" s="24"/>
      <c r="B11" s="21" t="s">
        <v>878</v>
      </c>
      <c r="C11" s="21" t="s">
        <v>352</v>
      </c>
      <c r="D11" s="21" t="s">
        <v>879</v>
      </c>
      <c r="E11" s="23">
        <v>768</v>
      </c>
      <c r="F11" s="23">
        <v>768</v>
      </c>
      <c r="G11" s="23">
        <v>768</v>
      </c>
    </row>
    <row r="12" ht="18.75" customHeight="1" spans="1:7">
      <c r="A12" s="24"/>
      <c r="B12" s="21" t="s">
        <v>878</v>
      </c>
      <c r="C12" s="21" t="s">
        <v>356</v>
      </c>
      <c r="D12" s="21" t="s">
        <v>879</v>
      </c>
      <c r="E12" s="23">
        <v>38400</v>
      </c>
      <c r="F12" s="23">
        <v>38400</v>
      </c>
      <c r="G12" s="23">
        <v>38400</v>
      </c>
    </row>
    <row r="13" ht="18.75" customHeight="1" spans="1:7">
      <c r="A13" s="24"/>
      <c r="B13" s="21" t="s">
        <v>878</v>
      </c>
      <c r="C13" s="21" t="s">
        <v>360</v>
      </c>
      <c r="D13" s="21" t="s">
        <v>879</v>
      </c>
      <c r="E13" s="23">
        <v>120000</v>
      </c>
      <c r="F13" s="23">
        <v>120000</v>
      </c>
      <c r="G13" s="23">
        <v>120000</v>
      </c>
    </row>
    <row r="14" ht="18.75" customHeight="1" spans="1:7">
      <c r="A14" s="24"/>
      <c r="B14" s="21" t="s">
        <v>878</v>
      </c>
      <c r="C14" s="21" t="s">
        <v>362</v>
      </c>
      <c r="D14" s="21" t="s">
        <v>879</v>
      </c>
      <c r="E14" s="23">
        <v>1891840</v>
      </c>
      <c r="F14" s="23">
        <v>1891840</v>
      </c>
      <c r="G14" s="23">
        <v>1891840</v>
      </c>
    </row>
    <row r="15" ht="18.75" customHeight="1" spans="1:7">
      <c r="A15" s="24"/>
      <c r="B15" s="21" t="s">
        <v>878</v>
      </c>
      <c r="C15" s="21" t="s">
        <v>366</v>
      </c>
      <c r="D15" s="21" t="s">
        <v>879</v>
      </c>
      <c r="E15" s="23">
        <v>4032</v>
      </c>
      <c r="F15" s="23">
        <v>4032</v>
      </c>
      <c r="G15" s="23">
        <v>4032</v>
      </c>
    </row>
    <row r="16" ht="18.75" customHeight="1" spans="1:7">
      <c r="A16" s="24"/>
      <c r="B16" s="21" t="s">
        <v>878</v>
      </c>
      <c r="C16" s="21" t="s">
        <v>370</v>
      </c>
      <c r="D16" s="21" t="s">
        <v>879</v>
      </c>
      <c r="E16" s="23">
        <v>12800</v>
      </c>
      <c r="F16" s="23">
        <v>12800</v>
      </c>
      <c r="G16" s="23">
        <v>12800</v>
      </c>
    </row>
    <row r="17" ht="18.75" customHeight="1" spans="1:7">
      <c r="A17" s="24"/>
      <c r="B17" s="21" t="s">
        <v>878</v>
      </c>
      <c r="C17" s="21" t="s">
        <v>372</v>
      </c>
      <c r="D17" s="21" t="s">
        <v>879</v>
      </c>
      <c r="E17" s="23">
        <v>2397</v>
      </c>
      <c r="F17" s="23">
        <v>2397</v>
      </c>
      <c r="G17" s="23">
        <v>2397</v>
      </c>
    </row>
    <row r="18" ht="18.75" customHeight="1" spans="1:7">
      <c r="A18" s="24"/>
      <c r="B18" s="21" t="s">
        <v>880</v>
      </c>
      <c r="C18" s="21" t="s">
        <v>379</v>
      </c>
      <c r="D18" s="21" t="s">
        <v>879</v>
      </c>
      <c r="E18" s="23">
        <v>20000000</v>
      </c>
      <c r="F18" s="23">
        <v>20000000</v>
      </c>
      <c r="G18" s="23">
        <v>20000000</v>
      </c>
    </row>
    <row r="19" ht="18.75" customHeight="1" spans="1:7">
      <c r="A19" s="24"/>
      <c r="B19" s="21" t="s">
        <v>880</v>
      </c>
      <c r="C19" s="21" t="s">
        <v>383</v>
      </c>
      <c r="D19" s="21" t="s">
        <v>879</v>
      </c>
      <c r="E19" s="23">
        <v>351064</v>
      </c>
      <c r="F19" s="23">
        <v>351064</v>
      </c>
      <c r="G19" s="23">
        <v>351064</v>
      </c>
    </row>
    <row r="20" ht="18.75" customHeight="1" spans="1:7">
      <c r="A20" s="24"/>
      <c r="B20" s="21" t="s">
        <v>880</v>
      </c>
      <c r="C20" s="21" t="s">
        <v>387</v>
      </c>
      <c r="D20" s="21" t="s">
        <v>879</v>
      </c>
      <c r="E20" s="23">
        <v>2188970.38</v>
      </c>
      <c r="F20" s="23">
        <v>2300000</v>
      </c>
      <c r="G20" s="23">
        <v>2300000</v>
      </c>
    </row>
    <row r="21" ht="18.75" customHeight="1" spans="1:7">
      <c r="A21" s="24"/>
      <c r="B21" s="21" t="s">
        <v>880</v>
      </c>
      <c r="C21" s="21" t="s">
        <v>389</v>
      </c>
      <c r="D21" s="21" t="s">
        <v>879</v>
      </c>
      <c r="E21" s="23">
        <v>1174960</v>
      </c>
      <c r="F21" s="23">
        <v>1174960</v>
      </c>
      <c r="G21" s="23">
        <v>1174960</v>
      </c>
    </row>
    <row r="22" ht="18.75" customHeight="1" spans="1:7">
      <c r="A22" s="24"/>
      <c r="B22" s="21" t="s">
        <v>880</v>
      </c>
      <c r="C22" s="21" t="s">
        <v>391</v>
      </c>
      <c r="D22" s="21" t="s">
        <v>879</v>
      </c>
      <c r="E22" s="23">
        <v>110768</v>
      </c>
      <c r="F22" s="23">
        <v>110768</v>
      </c>
      <c r="G22" s="23">
        <v>110768</v>
      </c>
    </row>
    <row r="23" ht="18.75" customHeight="1" spans="1:7">
      <c r="A23" s="24"/>
      <c r="B23" s="21" t="s">
        <v>880</v>
      </c>
      <c r="C23" s="21" t="s">
        <v>393</v>
      </c>
      <c r="D23" s="21" t="s">
        <v>879</v>
      </c>
      <c r="E23" s="23">
        <v>7920000</v>
      </c>
      <c r="F23" s="23">
        <v>7920000</v>
      </c>
      <c r="G23" s="23">
        <v>7920000</v>
      </c>
    </row>
    <row r="24" ht="18.75" customHeight="1" spans="1:7">
      <c r="A24" s="24"/>
      <c r="B24" s="21" t="s">
        <v>880</v>
      </c>
      <c r="C24" s="21" t="s">
        <v>399</v>
      </c>
      <c r="D24" s="21" t="s">
        <v>879</v>
      </c>
      <c r="E24" s="23">
        <v>400000</v>
      </c>
      <c r="F24" s="23">
        <v>400000</v>
      </c>
      <c r="G24" s="23">
        <v>400000</v>
      </c>
    </row>
    <row r="25" ht="18.75" customHeight="1" spans="1:7">
      <c r="A25" s="24"/>
      <c r="B25" s="21" t="s">
        <v>880</v>
      </c>
      <c r="C25" s="21" t="s">
        <v>407</v>
      </c>
      <c r="D25" s="21" t="s">
        <v>879</v>
      </c>
      <c r="E25" s="23">
        <v>6781031</v>
      </c>
      <c r="F25" s="23">
        <v>6800000</v>
      </c>
      <c r="G25" s="23">
        <v>6900000</v>
      </c>
    </row>
    <row r="26" ht="18.75" customHeight="1" spans="1:7">
      <c r="A26" s="24"/>
      <c r="B26" s="21" t="s">
        <v>880</v>
      </c>
      <c r="C26" s="21" t="s">
        <v>409</v>
      </c>
      <c r="D26" s="21" t="s">
        <v>879</v>
      </c>
      <c r="E26" s="23">
        <v>18133</v>
      </c>
      <c r="F26" s="23">
        <v>18133</v>
      </c>
      <c r="G26" s="23">
        <v>18133</v>
      </c>
    </row>
    <row r="27" ht="18.75" customHeight="1" spans="1:7">
      <c r="A27" s="24"/>
      <c r="B27" s="21" t="s">
        <v>880</v>
      </c>
      <c r="C27" s="21" t="s">
        <v>413</v>
      </c>
      <c r="D27" s="21" t="s">
        <v>879</v>
      </c>
      <c r="E27" s="23">
        <v>100000</v>
      </c>
      <c r="F27" s="23">
        <v>100000</v>
      </c>
      <c r="G27" s="23">
        <v>100000</v>
      </c>
    </row>
    <row r="28" ht="18.75" customHeight="1" spans="1:7">
      <c r="A28" s="24"/>
      <c r="B28" s="21" t="s">
        <v>880</v>
      </c>
      <c r="C28" s="21" t="s">
        <v>417</v>
      </c>
      <c r="D28" s="21" t="s">
        <v>879</v>
      </c>
      <c r="E28" s="23">
        <v>3000000</v>
      </c>
      <c r="F28" s="23">
        <v>0</v>
      </c>
      <c r="G28" s="23">
        <v>0</v>
      </c>
    </row>
    <row r="29" ht="18.75" customHeight="1" spans="1:7">
      <c r="A29" s="25" t="s">
        <v>56</v>
      </c>
      <c r="B29" s="26" t="s">
        <v>881</v>
      </c>
      <c r="C29" s="26"/>
      <c r="D29" s="27"/>
      <c r="E29" s="23">
        <v>44705878.38</v>
      </c>
      <c r="F29" s="23">
        <f>F9</f>
        <v>41835877</v>
      </c>
      <c r="G29" s="23">
        <f>G9</f>
        <v>41935877</v>
      </c>
    </row>
  </sheetData>
  <mergeCells count="11">
    <mergeCell ref="A3:G3"/>
    <mergeCell ref="A4:D4"/>
    <mergeCell ref="E5:G5"/>
    <mergeCell ref="A29:D2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N29" sqref="N29"/>
    </sheetView>
  </sheetViews>
  <sheetFormatPr defaultColWidth="8.575" defaultRowHeight="12.75" customHeight="1"/>
  <cols>
    <col min="1" max="1" width="7.375" customWidth="1"/>
    <col min="2" max="2" width="19.125" customWidth="1"/>
    <col min="3" max="5" width="14.125" customWidth="1"/>
    <col min="6" max="13" width="9.75" customWidth="1"/>
    <col min="14" max="14" width="11.375" customWidth="1"/>
    <col min="15" max="16" width="12.75" customWidth="1"/>
    <col min="17" max="19" width="9.75"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53</v>
      </c>
    </row>
    <row r="3" ht="41.25" customHeight="1" spans="1:1">
      <c r="A3" s="41" t="str">
        <f>"2025"&amp;"年部门收入预算表"</f>
        <v>2025年部门收入预算表</v>
      </c>
    </row>
    <row r="4" ht="17.25" customHeight="1" spans="1:19">
      <c r="A4" s="253" t="s">
        <v>1</v>
      </c>
      <c r="B4" s="253"/>
      <c r="C4" s="253"/>
      <c r="S4" s="46" t="s">
        <v>2</v>
      </c>
    </row>
    <row r="5" ht="21.75" customHeight="1" spans="1:19">
      <c r="A5" s="254" t="s">
        <v>54</v>
      </c>
      <c r="B5" s="254" t="s">
        <v>55</v>
      </c>
      <c r="C5" s="254" t="s">
        <v>56</v>
      </c>
      <c r="D5" s="255" t="s">
        <v>57</v>
      </c>
      <c r="E5" s="255"/>
      <c r="F5" s="255"/>
      <c r="G5" s="255"/>
      <c r="H5" s="255"/>
      <c r="I5" s="156"/>
      <c r="J5" s="255"/>
      <c r="K5" s="255"/>
      <c r="L5" s="255"/>
      <c r="M5" s="255"/>
      <c r="N5" s="263"/>
      <c r="O5" s="255" t="s">
        <v>46</v>
      </c>
      <c r="P5" s="255"/>
      <c r="Q5" s="255"/>
      <c r="R5" s="255"/>
      <c r="S5" s="263"/>
    </row>
    <row r="6" ht="27" customHeight="1" spans="1:19">
      <c r="A6" s="254"/>
      <c r="B6" s="254"/>
      <c r="C6" s="254"/>
      <c r="D6" s="256" t="s">
        <v>58</v>
      </c>
      <c r="E6" s="256" t="s">
        <v>59</v>
      </c>
      <c r="F6" s="256" t="s">
        <v>60</v>
      </c>
      <c r="G6" s="256" t="s">
        <v>61</v>
      </c>
      <c r="H6" s="256" t="s">
        <v>62</v>
      </c>
      <c r="I6" s="264" t="s">
        <v>63</v>
      </c>
      <c r="J6" s="265"/>
      <c r="K6" s="265"/>
      <c r="L6" s="265"/>
      <c r="M6" s="265"/>
      <c r="N6" s="266"/>
      <c r="O6" s="256" t="s">
        <v>58</v>
      </c>
      <c r="P6" s="256" t="s">
        <v>59</v>
      </c>
      <c r="Q6" s="256" t="s">
        <v>60</v>
      </c>
      <c r="R6" s="256" t="s">
        <v>61</v>
      </c>
      <c r="S6" s="256" t="s">
        <v>64</v>
      </c>
    </row>
    <row r="7" ht="30" customHeight="1" spans="1:19">
      <c r="A7" s="257"/>
      <c r="B7" s="257"/>
      <c r="C7" s="258"/>
      <c r="D7" s="259"/>
      <c r="E7" s="259"/>
      <c r="F7" s="259"/>
      <c r="G7" s="259"/>
      <c r="H7" s="259"/>
      <c r="I7" s="71" t="s">
        <v>58</v>
      </c>
      <c r="J7" s="266" t="s">
        <v>65</v>
      </c>
      <c r="K7" s="266" t="s">
        <v>66</v>
      </c>
      <c r="L7" s="266" t="s">
        <v>67</v>
      </c>
      <c r="M7" s="266" t="s">
        <v>68</v>
      </c>
      <c r="N7" s="266" t="s">
        <v>69</v>
      </c>
      <c r="O7" s="267"/>
      <c r="P7" s="267"/>
      <c r="Q7" s="267"/>
      <c r="R7" s="267"/>
      <c r="S7" s="259"/>
    </row>
    <row r="8" ht="15" customHeight="1" spans="1:19">
      <c r="A8" s="260">
        <v>1</v>
      </c>
      <c r="B8" s="260">
        <v>2</v>
      </c>
      <c r="C8" s="260">
        <v>3</v>
      </c>
      <c r="D8" s="261">
        <v>4</v>
      </c>
      <c r="E8" s="261">
        <v>5</v>
      </c>
      <c r="F8" s="261">
        <v>6</v>
      </c>
      <c r="G8" s="261">
        <v>7</v>
      </c>
      <c r="H8" s="261">
        <v>8</v>
      </c>
      <c r="I8" s="71">
        <v>9</v>
      </c>
      <c r="J8" s="261">
        <v>10</v>
      </c>
      <c r="K8" s="261">
        <v>11</v>
      </c>
      <c r="L8" s="261">
        <v>12</v>
      </c>
      <c r="M8" s="261">
        <v>13</v>
      </c>
      <c r="N8" s="261">
        <v>14</v>
      </c>
      <c r="O8" s="261">
        <v>15</v>
      </c>
      <c r="P8" s="261">
        <v>16</v>
      </c>
      <c r="Q8" s="261">
        <v>17</v>
      </c>
      <c r="R8" s="261">
        <v>18</v>
      </c>
      <c r="S8" s="261">
        <v>19</v>
      </c>
    </row>
    <row r="9" ht="18" customHeight="1" spans="1:19">
      <c r="A9" s="21">
        <v>105001</v>
      </c>
      <c r="B9" s="21" t="s">
        <v>70</v>
      </c>
      <c r="C9" s="86">
        <f>D9+I9+O9</f>
        <v>57768068.6</v>
      </c>
      <c r="D9" s="86">
        <f>SUM(E9:H9)</f>
        <v>50983323.5</v>
      </c>
      <c r="E9" s="86">
        <v>50423323.5</v>
      </c>
      <c r="F9" s="86">
        <v>560000</v>
      </c>
      <c r="G9" s="86"/>
      <c r="H9" s="86"/>
      <c r="I9" s="86">
        <f>SUM(J9:N9)</f>
        <v>587432.5</v>
      </c>
      <c r="J9" s="86"/>
      <c r="K9" s="86"/>
      <c r="L9" s="86"/>
      <c r="M9" s="86"/>
      <c r="N9" s="86">
        <v>587432.5</v>
      </c>
      <c r="O9" s="86">
        <f>SUM(P9:S9)</f>
        <v>6197312.6</v>
      </c>
      <c r="P9" s="86">
        <v>5757454</v>
      </c>
      <c r="Q9" s="86">
        <v>439858.6</v>
      </c>
      <c r="R9" s="86"/>
      <c r="S9" s="86"/>
    </row>
    <row r="10" ht="18" customHeight="1" spans="1:19">
      <c r="A10" s="49" t="s">
        <v>56</v>
      </c>
      <c r="B10" s="262"/>
      <c r="C10" s="86">
        <f>SUM(C9:C9)</f>
        <v>57768068.6</v>
      </c>
      <c r="D10" s="86">
        <f t="shared" ref="D10:S10" si="0">SUM(D9:D9)</f>
        <v>50983323.5</v>
      </c>
      <c r="E10" s="86">
        <f t="shared" si="0"/>
        <v>50423323.5</v>
      </c>
      <c r="F10" s="86">
        <f t="shared" si="0"/>
        <v>560000</v>
      </c>
      <c r="G10" s="86">
        <f t="shared" si="0"/>
        <v>0</v>
      </c>
      <c r="H10" s="86">
        <f t="shared" si="0"/>
        <v>0</v>
      </c>
      <c r="I10" s="86">
        <f t="shared" si="0"/>
        <v>587432.5</v>
      </c>
      <c r="J10" s="86">
        <f t="shared" si="0"/>
        <v>0</v>
      </c>
      <c r="K10" s="86">
        <f t="shared" si="0"/>
        <v>0</v>
      </c>
      <c r="L10" s="86">
        <f t="shared" si="0"/>
        <v>0</v>
      </c>
      <c r="M10" s="86">
        <f t="shared" si="0"/>
        <v>0</v>
      </c>
      <c r="N10" s="86">
        <f t="shared" si="0"/>
        <v>587432.5</v>
      </c>
      <c r="O10" s="86">
        <f t="shared" si="0"/>
        <v>6197312.6</v>
      </c>
      <c r="P10" s="86">
        <f t="shared" si="0"/>
        <v>5757454</v>
      </c>
      <c r="Q10" s="86">
        <f t="shared" si="0"/>
        <v>439858.6</v>
      </c>
      <c r="R10" s="86">
        <f t="shared" si="0"/>
        <v>0</v>
      </c>
      <c r="S10" s="86">
        <f t="shared" si="0"/>
        <v>0</v>
      </c>
    </row>
  </sheetData>
  <mergeCells count="20">
    <mergeCell ref="A2:S2"/>
    <mergeCell ref="A3:S3"/>
    <mergeCell ref="A4:C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workbookViewId="0">
      <pane ySplit="1" topLeftCell="A2" activePane="bottomLeft" state="frozen"/>
      <selection/>
      <selection pane="bottomLeft" activeCell="C5" sqref="C5:C6"/>
    </sheetView>
  </sheetViews>
  <sheetFormatPr defaultColWidth="8.575" defaultRowHeight="12.75" customHeight="1"/>
  <cols>
    <col min="1" max="1" width="9.125" customWidth="1"/>
    <col min="2" max="2" width="17.625" customWidth="1"/>
    <col min="3" max="3" width="15.125" customWidth="1"/>
    <col min="4" max="4" width="16.5" customWidth="1"/>
    <col min="5" max="5" width="12.5" customWidth="1"/>
    <col min="6" max="6" width="11.875" customWidth="1"/>
    <col min="7" max="9" width="11.375" customWidth="1"/>
    <col min="10" max="15" width="12.125" customWidth="1"/>
  </cols>
  <sheetData>
    <row r="1" s="222" customFormat="1" customHeight="1" spans="1:15">
      <c r="A1" s="223"/>
      <c r="B1" s="223"/>
      <c r="C1" s="223"/>
      <c r="D1" s="223"/>
      <c r="E1" s="223"/>
      <c r="F1" s="223"/>
      <c r="G1" s="223"/>
      <c r="H1" s="223"/>
      <c r="I1" s="223"/>
      <c r="J1" s="223"/>
      <c r="K1" s="223"/>
      <c r="L1" s="223"/>
      <c r="M1" s="223"/>
      <c r="N1" s="223"/>
      <c r="O1" s="223"/>
    </row>
    <row r="2" s="222" customFormat="1" ht="17.25" customHeight="1" spans="1:1">
      <c r="A2" s="224" t="s">
        <v>71</v>
      </c>
    </row>
    <row r="3" s="222" customFormat="1" ht="41.25" customHeight="1" spans="1:1">
      <c r="A3" s="225" t="str">
        <f>"2025"&amp;"年部门支出预算表"</f>
        <v>2025年部门支出预算表</v>
      </c>
    </row>
    <row r="4" s="222" customFormat="1" ht="17.25" customHeight="1" spans="1:15">
      <c r="A4" s="226" t="s">
        <v>1</v>
      </c>
      <c r="B4" s="226"/>
      <c r="C4" s="226"/>
      <c r="O4" s="224" t="s">
        <v>2</v>
      </c>
    </row>
    <row r="5" s="222" customFormat="1" ht="27" customHeight="1" spans="1:15">
      <c r="A5" s="227" t="s">
        <v>72</v>
      </c>
      <c r="B5" s="227" t="s">
        <v>73</v>
      </c>
      <c r="C5" s="227" t="s">
        <v>56</v>
      </c>
      <c r="D5" s="228" t="s">
        <v>59</v>
      </c>
      <c r="E5" s="228"/>
      <c r="F5" s="229"/>
      <c r="G5" s="230" t="s">
        <v>60</v>
      </c>
      <c r="H5" s="230" t="s">
        <v>61</v>
      </c>
      <c r="I5" s="230" t="s">
        <v>74</v>
      </c>
      <c r="J5" s="248" t="s">
        <v>63</v>
      </c>
      <c r="K5" s="228"/>
      <c r="L5" s="228"/>
      <c r="M5" s="228"/>
      <c r="N5" s="249"/>
      <c r="O5" s="250"/>
    </row>
    <row r="6" s="222" customFormat="1" ht="42" customHeight="1" spans="1:15">
      <c r="A6" s="231"/>
      <c r="B6" s="231"/>
      <c r="C6" s="232"/>
      <c r="D6" s="229" t="s">
        <v>58</v>
      </c>
      <c r="E6" s="233" t="s">
        <v>75</v>
      </c>
      <c r="F6" s="233" t="s">
        <v>76</v>
      </c>
      <c r="G6" s="234"/>
      <c r="H6" s="234"/>
      <c r="I6" s="234"/>
      <c r="J6" s="233" t="s">
        <v>58</v>
      </c>
      <c r="K6" s="251" t="s">
        <v>77</v>
      </c>
      <c r="L6" s="251" t="s">
        <v>78</v>
      </c>
      <c r="M6" s="251" t="s">
        <v>79</v>
      </c>
      <c r="N6" s="251" t="s">
        <v>80</v>
      </c>
      <c r="O6" s="251" t="s">
        <v>81</v>
      </c>
    </row>
    <row r="7" s="222" customFormat="1" ht="18" customHeight="1" spans="1:15">
      <c r="A7" s="235" t="s">
        <v>82</v>
      </c>
      <c r="B7" s="235" t="s">
        <v>83</v>
      </c>
      <c r="C7" s="235" t="s">
        <v>84</v>
      </c>
      <c r="D7" s="236" t="s">
        <v>85</v>
      </c>
      <c r="E7" s="236" t="s">
        <v>86</v>
      </c>
      <c r="F7" s="236" t="s">
        <v>87</v>
      </c>
      <c r="G7" s="236" t="s">
        <v>88</v>
      </c>
      <c r="H7" s="236" t="s">
        <v>89</v>
      </c>
      <c r="I7" s="236" t="s">
        <v>90</v>
      </c>
      <c r="J7" s="236" t="s">
        <v>91</v>
      </c>
      <c r="K7" s="236" t="s">
        <v>92</v>
      </c>
      <c r="L7" s="236" t="s">
        <v>93</v>
      </c>
      <c r="M7" s="236" t="s">
        <v>94</v>
      </c>
      <c r="N7" s="252" t="s">
        <v>95</v>
      </c>
      <c r="O7" s="236" t="s">
        <v>96</v>
      </c>
    </row>
    <row r="8" s="222" customFormat="1" ht="18" customHeight="1" spans="1:15">
      <c r="A8" s="237">
        <v>205</v>
      </c>
      <c r="B8" s="238" t="s">
        <v>97</v>
      </c>
      <c r="C8" s="239">
        <f t="shared" ref="C8:C49" si="0">D8+J8</f>
        <v>54440069</v>
      </c>
      <c r="D8" s="240">
        <f t="shared" ref="D8:F8" si="1">D9+D12+D18+D20+D22+D24</f>
        <v>53852636.5</v>
      </c>
      <c r="E8" s="240">
        <f t="shared" si="1"/>
        <v>3792604.12</v>
      </c>
      <c r="F8" s="240">
        <f t="shared" si="1"/>
        <v>50060032.38</v>
      </c>
      <c r="G8" s="240"/>
      <c r="H8" s="240"/>
      <c r="I8" s="240"/>
      <c r="J8" s="240">
        <f t="shared" ref="J8:O8" si="2">J9+J12+J18+J20+J22+J24</f>
        <v>587432.5</v>
      </c>
      <c r="K8" s="240">
        <f t="shared" si="2"/>
        <v>0</v>
      </c>
      <c r="L8" s="240">
        <f t="shared" si="2"/>
        <v>0</v>
      </c>
      <c r="M8" s="240">
        <f t="shared" si="2"/>
        <v>0</v>
      </c>
      <c r="N8" s="240">
        <f t="shared" si="2"/>
        <v>0</v>
      </c>
      <c r="O8" s="240">
        <f t="shared" si="2"/>
        <v>587432.5</v>
      </c>
    </row>
    <row r="9" s="222" customFormat="1" ht="18" customHeight="1" spans="1:15">
      <c r="A9" s="237">
        <v>20501</v>
      </c>
      <c r="B9" s="238" t="s">
        <v>98</v>
      </c>
      <c r="C9" s="239">
        <f t="shared" si="0"/>
        <v>3887504.12</v>
      </c>
      <c r="D9" s="240">
        <f t="shared" ref="D9:F9" si="3">D10+D11</f>
        <v>3887504.12</v>
      </c>
      <c r="E9" s="240">
        <f t="shared" si="3"/>
        <v>3787504.12</v>
      </c>
      <c r="F9" s="240">
        <f t="shared" si="3"/>
        <v>100000</v>
      </c>
      <c r="G9" s="240"/>
      <c r="H9" s="240"/>
      <c r="I9" s="240"/>
      <c r="J9" s="240"/>
      <c r="K9" s="240"/>
      <c r="L9" s="240"/>
      <c r="M9" s="240"/>
      <c r="N9" s="239"/>
      <c r="O9" s="240"/>
    </row>
    <row r="10" s="222" customFormat="1" ht="19" customHeight="1" spans="1:15">
      <c r="A10" s="237">
        <v>2050101</v>
      </c>
      <c r="B10" s="238" t="s">
        <v>99</v>
      </c>
      <c r="C10" s="239">
        <f t="shared" si="0"/>
        <v>3787504.12</v>
      </c>
      <c r="D10" s="240">
        <f t="shared" ref="D10:D17" si="4">E10+F10</f>
        <v>3787504.12</v>
      </c>
      <c r="E10" s="240">
        <v>3787504.12</v>
      </c>
      <c r="F10" s="240"/>
      <c r="G10" s="240"/>
      <c r="H10" s="240"/>
      <c r="I10" s="240"/>
      <c r="J10" s="240"/>
      <c r="K10" s="240"/>
      <c r="L10" s="240"/>
      <c r="M10" s="240"/>
      <c r="N10" s="239"/>
      <c r="O10" s="240"/>
    </row>
    <row r="11" s="222" customFormat="1" ht="25" customHeight="1" spans="1:15">
      <c r="A11" s="237">
        <v>2050199</v>
      </c>
      <c r="B11" s="238" t="s">
        <v>100</v>
      </c>
      <c r="C11" s="239">
        <f t="shared" si="0"/>
        <v>100000</v>
      </c>
      <c r="D11" s="240">
        <f t="shared" si="4"/>
        <v>100000</v>
      </c>
      <c r="E11" s="240"/>
      <c r="F11" s="240">
        <v>100000</v>
      </c>
      <c r="G11" s="240"/>
      <c r="H11" s="240"/>
      <c r="I11" s="240"/>
      <c r="J11" s="240"/>
      <c r="K11" s="240"/>
      <c r="L11" s="240"/>
      <c r="M11" s="240"/>
      <c r="N11" s="239"/>
      <c r="O11" s="240"/>
    </row>
    <row r="12" s="222" customFormat="1" ht="18" customHeight="1" spans="1:15">
      <c r="A12" s="237">
        <v>20502</v>
      </c>
      <c r="B12" s="238" t="s">
        <v>101</v>
      </c>
      <c r="C12" s="239">
        <f t="shared" si="0"/>
        <v>19608347.5</v>
      </c>
      <c r="D12" s="240">
        <f t="shared" ref="D12:F12" si="5">D13+D14+D15+D16+D17</f>
        <v>19520915</v>
      </c>
      <c r="E12" s="240">
        <f t="shared" si="5"/>
        <v>0</v>
      </c>
      <c r="F12" s="240">
        <f t="shared" si="5"/>
        <v>19520915</v>
      </c>
      <c r="G12" s="240"/>
      <c r="H12" s="240"/>
      <c r="I12" s="240"/>
      <c r="J12" s="240">
        <f t="shared" ref="J12:O12" si="6">J13+J14+J15+J16+J17</f>
        <v>87432.5</v>
      </c>
      <c r="K12" s="240">
        <f t="shared" si="6"/>
        <v>0</v>
      </c>
      <c r="L12" s="240">
        <f t="shared" si="6"/>
        <v>0</v>
      </c>
      <c r="M12" s="240">
        <f t="shared" si="6"/>
        <v>0</v>
      </c>
      <c r="N12" s="240">
        <f t="shared" si="6"/>
        <v>0</v>
      </c>
      <c r="O12" s="240">
        <f t="shared" si="6"/>
        <v>87432.5</v>
      </c>
    </row>
    <row r="13" s="222" customFormat="1" ht="18" customHeight="1" spans="1:15">
      <c r="A13" s="237">
        <v>2050201</v>
      </c>
      <c r="B13" s="238" t="s">
        <v>102</v>
      </c>
      <c r="C13" s="239">
        <f t="shared" si="0"/>
        <v>383863</v>
      </c>
      <c r="D13" s="240">
        <f t="shared" si="4"/>
        <v>383863</v>
      </c>
      <c r="E13" s="240"/>
      <c r="F13" s="240">
        <f>43968+339895</f>
        <v>383863</v>
      </c>
      <c r="G13" s="240"/>
      <c r="H13" s="240"/>
      <c r="I13" s="240"/>
      <c r="J13" s="240"/>
      <c r="K13" s="240"/>
      <c r="L13" s="240"/>
      <c r="M13" s="240"/>
      <c r="N13" s="239"/>
      <c r="O13" s="240"/>
    </row>
    <row r="14" s="222" customFormat="1" ht="18" customHeight="1" spans="1:15">
      <c r="A14" s="237">
        <v>2050202</v>
      </c>
      <c r="B14" s="238" t="s">
        <v>103</v>
      </c>
      <c r="C14" s="239">
        <f t="shared" si="0"/>
        <v>6874230.5</v>
      </c>
      <c r="D14" s="240">
        <f t="shared" si="4"/>
        <v>6874230.5</v>
      </c>
      <c r="E14" s="240"/>
      <c r="F14" s="240">
        <f>2851510+4022720.5</f>
        <v>6874230.5</v>
      </c>
      <c r="G14" s="240"/>
      <c r="H14" s="240"/>
      <c r="I14" s="240"/>
      <c r="J14" s="240"/>
      <c r="K14" s="240"/>
      <c r="L14" s="240"/>
      <c r="M14" s="240"/>
      <c r="N14" s="239"/>
      <c r="O14" s="240"/>
    </row>
    <row r="15" s="222" customFormat="1" ht="18" customHeight="1" spans="1:15">
      <c r="A15" s="237">
        <v>2050203</v>
      </c>
      <c r="B15" s="238" t="s">
        <v>104</v>
      </c>
      <c r="C15" s="239">
        <f t="shared" si="0"/>
        <v>2118841.5</v>
      </c>
      <c r="D15" s="240">
        <f t="shared" si="4"/>
        <v>2118841.5</v>
      </c>
      <c r="E15" s="240"/>
      <c r="F15" s="240">
        <f>811205+1307636.5</f>
        <v>2118841.5</v>
      </c>
      <c r="G15" s="240"/>
      <c r="H15" s="240"/>
      <c r="I15" s="240"/>
      <c r="J15" s="240"/>
      <c r="K15" s="240"/>
      <c r="L15" s="240"/>
      <c r="M15" s="240"/>
      <c r="N15" s="239"/>
      <c r="O15" s="240"/>
    </row>
    <row r="16" s="222" customFormat="1" ht="18" customHeight="1" spans="1:15">
      <c r="A16" s="237">
        <v>2050204</v>
      </c>
      <c r="B16" s="238" t="s">
        <v>105</v>
      </c>
      <c r="C16" s="239">
        <f t="shared" si="0"/>
        <v>64816</v>
      </c>
      <c r="D16" s="240">
        <f t="shared" si="4"/>
        <v>64816</v>
      </c>
      <c r="E16" s="240"/>
      <c r="F16" s="240">
        <f>19229+45587</f>
        <v>64816</v>
      </c>
      <c r="G16" s="240"/>
      <c r="H16" s="240"/>
      <c r="I16" s="240"/>
      <c r="J16" s="240"/>
      <c r="K16" s="240"/>
      <c r="L16" s="240"/>
      <c r="M16" s="240"/>
      <c r="N16" s="239"/>
      <c r="O16" s="240"/>
    </row>
    <row r="17" s="222" customFormat="1" ht="18" customHeight="1" spans="1:15">
      <c r="A17" s="237">
        <v>2050299</v>
      </c>
      <c r="B17" s="238" t="s">
        <v>106</v>
      </c>
      <c r="C17" s="239">
        <f t="shared" si="0"/>
        <v>10166596.5</v>
      </c>
      <c r="D17" s="240">
        <f t="shared" si="4"/>
        <v>10079164</v>
      </c>
      <c r="E17" s="240"/>
      <c r="F17" s="240">
        <v>10079164</v>
      </c>
      <c r="G17" s="240"/>
      <c r="H17" s="240"/>
      <c r="I17" s="240"/>
      <c r="J17" s="240">
        <f>SUM(K17:O17)</f>
        <v>87432.5</v>
      </c>
      <c r="K17" s="240"/>
      <c r="L17" s="240"/>
      <c r="M17" s="240"/>
      <c r="N17" s="239"/>
      <c r="O17" s="240">
        <v>87432.5</v>
      </c>
    </row>
    <row r="18" s="222" customFormat="1" ht="18" customHeight="1" spans="1:15">
      <c r="A18" s="237">
        <v>20507</v>
      </c>
      <c r="B18" s="238" t="s">
        <v>107</v>
      </c>
      <c r="C18" s="239">
        <f t="shared" si="0"/>
        <v>39083</v>
      </c>
      <c r="D18" s="240">
        <f t="shared" ref="D18:F18" si="7">D19</f>
        <v>39083</v>
      </c>
      <c r="E18" s="240">
        <f t="shared" si="7"/>
        <v>0</v>
      </c>
      <c r="F18" s="240">
        <f t="shared" si="7"/>
        <v>39083</v>
      </c>
      <c r="G18" s="240"/>
      <c r="H18" s="240"/>
      <c r="I18" s="240"/>
      <c r="J18" s="240"/>
      <c r="K18" s="240"/>
      <c r="L18" s="240"/>
      <c r="M18" s="240"/>
      <c r="N18" s="239"/>
      <c r="O18" s="240"/>
    </row>
    <row r="19" s="222" customFormat="1" ht="18" customHeight="1" spans="1:15">
      <c r="A19" s="237">
        <v>2050701</v>
      </c>
      <c r="B19" s="238" t="s">
        <v>108</v>
      </c>
      <c r="C19" s="239">
        <f t="shared" si="0"/>
        <v>39083</v>
      </c>
      <c r="D19" s="240">
        <f t="shared" ref="D19:D23" si="8">E19+F19</f>
        <v>39083</v>
      </c>
      <c r="E19" s="240"/>
      <c r="F19" s="240">
        <f>768+38315</f>
        <v>39083</v>
      </c>
      <c r="G19" s="240"/>
      <c r="H19" s="240"/>
      <c r="I19" s="240"/>
      <c r="J19" s="240"/>
      <c r="K19" s="240"/>
      <c r="L19" s="240"/>
      <c r="M19" s="240"/>
      <c r="N19" s="239"/>
      <c r="O19" s="240"/>
    </row>
    <row r="20" s="222" customFormat="1" ht="18" customHeight="1" spans="1:15">
      <c r="A20" s="237">
        <v>20508</v>
      </c>
      <c r="B20" s="238" t="s">
        <v>109</v>
      </c>
      <c r="C20" s="239">
        <f t="shared" si="0"/>
        <v>5100</v>
      </c>
      <c r="D20" s="240">
        <f t="shared" ref="D20:F20" si="9">D21</f>
        <v>5100</v>
      </c>
      <c r="E20" s="240">
        <f t="shared" si="9"/>
        <v>5100</v>
      </c>
      <c r="F20" s="240">
        <f t="shared" si="9"/>
        <v>0</v>
      </c>
      <c r="G20" s="240"/>
      <c r="H20" s="240"/>
      <c r="I20" s="240"/>
      <c r="J20" s="240"/>
      <c r="K20" s="240"/>
      <c r="L20" s="240"/>
      <c r="M20" s="240"/>
      <c r="N20" s="239"/>
      <c r="O20" s="240"/>
    </row>
    <row r="21" s="222" customFormat="1" ht="18" customHeight="1" spans="1:15">
      <c r="A21" s="237">
        <v>2050803</v>
      </c>
      <c r="B21" s="238" t="s">
        <v>110</v>
      </c>
      <c r="C21" s="239">
        <f t="shared" si="0"/>
        <v>5100</v>
      </c>
      <c r="D21" s="240">
        <f t="shared" si="8"/>
        <v>5100</v>
      </c>
      <c r="E21" s="240">
        <v>5100</v>
      </c>
      <c r="F21" s="240"/>
      <c r="G21" s="240"/>
      <c r="H21" s="240"/>
      <c r="I21" s="240"/>
      <c r="J21" s="240"/>
      <c r="K21" s="240"/>
      <c r="L21" s="240"/>
      <c r="M21" s="240"/>
      <c r="N21" s="239"/>
      <c r="O21" s="240"/>
    </row>
    <row r="22" s="222" customFormat="1" ht="18" customHeight="1" spans="1:15">
      <c r="A22" s="237">
        <v>20509</v>
      </c>
      <c r="B22" s="238" t="s">
        <v>111</v>
      </c>
      <c r="C22" s="239">
        <f t="shared" si="0"/>
        <v>20000000</v>
      </c>
      <c r="D22" s="240">
        <f t="shared" ref="D22:F22" si="10">D23</f>
        <v>20000000</v>
      </c>
      <c r="E22" s="240">
        <f t="shared" si="10"/>
        <v>0</v>
      </c>
      <c r="F22" s="240">
        <f t="shared" si="10"/>
        <v>20000000</v>
      </c>
      <c r="G22" s="240"/>
      <c r="H22" s="240"/>
      <c r="I22" s="240"/>
      <c r="J22" s="240"/>
      <c r="K22" s="240"/>
      <c r="L22" s="240"/>
      <c r="M22" s="240"/>
      <c r="N22" s="239"/>
      <c r="O22" s="240"/>
    </row>
    <row r="23" s="222" customFormat="1" ht="32" customHeight="1" spans="1:15">
      <c r="A23" s="237">
        <v>2050903</v>
      </c>
      <c r="B23" s="238" t="s">
        <v>112</v>
      </c>
      <c r="C23" s="239">
        <f t="shared" si="0"/>
        <v>20000000</v>
      </c>
      <c r="D23" s="240">
        <f t="shared" si="8"/>
        <v>20000000</v>
      </c>
      <c r="E23" s="240"/>
      <c r="F23" s="240">
        <v>20000000</v>
      </c>
      <c r="G23" s="240"/>
      <c r="H23" s="240"/>
      <c r="I23" s="240"/>
      <c r="J23" s="240"/>
      <c r="K23" s="240"/>
      <c r="L23" s="240"/>
      <c r="M23" s="240"/>
      <c r="N23" s="239"/>
      <c r="O23" s="240"/>
    </row>
    <row r="24" s="222" customFormat="1" ht="18" customHeight="1" spans="1:15">
      <c r="A24" s="237">
        <v>20599</v>
      </c>
      <c r="B24" s="238" t="s">
        <v>113</v>
      </c>
      <c r="C24" s="239">
        <f t="shared" si="0"/>
        <v>10900034.38</v>
      </c>
      <c r="D24" s="240">
        <f t="shared" ref="D24:F24" si="11">D25</f>
        <v>10400034.38</v>
      </c>
      <c r="E24" s="240">
        <f t="shared" si="11"/>
        <v>0</v>
      </c>
      <c r="F24" s="240">
        <f t="shared" si="11"/>
        <v>10400034.38</v>
      </c>
      <c r="G24" s="240"/>
      <c r="H24" s="240"/>
      <c r="I24" s="240"/>
      <c r="J24" s="240">
        <f t="shared" ref="J24:O24" si="12">J25</f>
        <v>500000</v>
      </c>
      <c r="K24" s="240">
        <f t="shared" si="12"/>
        <v>0</v>
      </c>
      <c r="L24" s="240">
        <f t="shared" si="12"/>
        <v>0</v>
      </c>
      <c r="M24" s="240">
        <f t="shared" si="12"/>
        <v>0</v>
      </c>
      <c r="N24" s="240">
        <f t="shared" si="12"/>
        <v>0</v>
      </c>
      <c r="O24" s="240">
        <f t="shared" si="12"/>
        <v>500000</v>
      </c>
    </row>
    <row r="25" s="222" customFormat="1" ht="18" customHeight="1" spans="1:15">
      <c r="A25" s="237">
        <v>2059999</v>
      </c>
      <c r="B25" s="238" t="s">
        <v>114</v>
      </c>
      <c r="C25" s="239">
        <f t="shared" si="0"/>
        <v>10900034.38</v>
      </c>
      <c r="D25" s="240">
        <f t="shared" ref="D25:D30" si="13">E25+F25</f>
        <v>10400034.38</v>
      </c>
      <c r="E25" s="240"/>
      <c r="F25" s="240">
        <v>10400034.38</v>
      </c>
      <c r="G25" s="240"/>
      <c r="H25" s="240"/>
      <c r="I25" s="240"/>
      <c r="J25" s="240">
        <f>SUM(K25:O25)</f>
        <v>500000</v>
      </c>
      <c r="K25" s="240"/>
      <c r="L25" s="240"/>
      <c r="M25" s="240"/>
      <c r="N25" s="239"/>
      <c r="O25" s="240">
        <v>500000</v>
      </c>
    </row>
    <row r="26" s="222" customFormat="1" ht="26" customHeight="1" spans="1:15">
      <c r="A26" s="237">
        <v>207</v>
      </c>
      <c r="B26" s="238" t="s">
        <v>115</v>
      </c>
      <c r="C26" s="239">
        <f t="shared" si="0"/>
        <v>400000</v>
      </c>
      <c r="D26" s="240">
        <f t="shared" ref="D26:F26" si="14">D27</f>
        <v>400000</v>
      </c>
      <c r="E26" s="240">
        <f t="shared" si="14"/>
        <v>0</v>
      </c>
      <c r="F26" s="240">
        <f t="shared" si="14"/>
        <v>400000</v>
      </c>
      <c r="G26" s="240"/>
      <c r="H26" s="240"/>
      <c r="I26" s="240"/>
      <c r="J26" s="240"/>
      <c r="K26" s="240"/>
      <c r="L26" s="240"/>
      <c r="M26" s="240"/>
      <c r="N26" s="239"/>
      <c r="O26" s="240"/>
    </row>
    <row r="27" s="222" customFormat="1" ht="18" customHeight="1" spans="1:15">
      <c r="A27" s="237">
        <v>20703</v>
      </c>
      <c r="B27" s="238" t="s">
        <v>116</v>
      </c>
      <c r="C27" s="239">
        <f t="shared" si="0"/>
        <v>400000</v>
      </c>
      <c r="D27" s="240">
        <f t="shared" ref="D27:F27" si="15">D28+D29+D30</f>
        <v>400000</v>
      </c>
      <c r="E27" s="240">
        <f t="shared" si="15"/>
        <v>0</v>
      </c>
      <c r="F27" s="240">
        <f t="shared" si="15"/>
        <v>400000</v>
      </c>
      <c r="G27" s="240"/>
      <c r="H27" s="240"/>
      <c r="I27" s="240"/>
      <c r="J27" s="240"/>
      <c r="K27" s="240"/>
      <c r="L27" s="240"/>
      <c r="M27" s="240"/>
      <c r="N27" s="239"/>
      <c r="O27" s="240"/>
    </row>
    <row r="28" s="222" customFormat="1" ht="18" customHeight="1" spans="1:15">
      <c r="A28" s="237">
        <v>2070305</v>
      </c>
      <c r="B28" s="238" t="s">
        <v>117</v>
      </c>
      <c r="C28" s="239">
        <f t="shared" si="0"/>
        <v>100000</v>
      </c>
      <c r="D28" s="240">
        <f t="shared" si="13"/>
        <v>100000</v>
      </c>
      <c r="E28" s="240"/>
      <c r="F28" s="240">
        <v>100000</v>
      </c>
      <c r="G28" s="240"/>
      <c r="H28" s="240"/>
      <c r="I28" s="240"/>
      <c r="J28" s="240"/>
      <c r="K28" s="240"/>
      <c r="L28" s="240"/>
      <c r="M28" s="240"/>
      <c r="N28" s="239"/>
      <c r="O28" s="240"/>
    </row>
    <row r="29" s="222" customFormat="1" ht="18" customHeight="1" spans="1:15">
      <c r="A29" s="237">
        <v>2070307</v>
      </c>
      <c r="B29" s="238" t="s">
        <v>118</v>
      </c>
      <c r="C29" s="239">
        <f t="shared" si="0"/>
        <v>60000</v>
      </c>
      <c r="D29" s="240">
        <f t="shared" si="13"/>
        <v>60000</v>
      </c>
      <c r="E29" s="240"/>
      <c r="F29" s="240">
        <v>60000</v>
      </c>
      <c r="G29" s="240"/>
      <c r="H29" s="240"/>
      <c r="I29" s="240"/>
      <c r="J29" s="240"/>
      <c r="K29" s="240"/>
      <c r="L29" s="240"/>
      <c r="M29" s="240"/>
      <c r="N29" s="239"/>
      <c r="O29" s="240"/>
    </row>
    <row r="30" s="222" customFormat="1" ht="18" customHeight="1" spans="1:15">
      <c r="A30" s="237">
        <v>2070308</v>
      </c>
      <c r="B30" s="238" t="s">
        <v>119</v>
      </c>
      <c r="C30" s="239">
        <f t="shared" si="0"/>
        <v>240000</v>
      </c>
      <c r="D30" s="240">
        <f t="shared" si="13"/>
        <v>240000</v>
      </c>
      <c r="E30" s="240"/>
      <c r="F30" s="240">
        <v>240000</v>
      </c>
      <c r="G30" s="240"/>
      <c r="H30" s="240"/>
      <c r="I30" s="240"/>
      <c r="J30" s="240"/>
      <c r="K30" s="240"/>
      <c r="L30" s="240"/>
      <c r="M30" s="240"/>
      <c r="N30" s="239"/>
      <c r="O30" s="240"/>
    </row>
    <row r="31" s="222" customFormat="1" ht="18" customHeight="1" spans="1:15">
      <c r="A31" s="237">
        <v>208</v>
      </c>
      <c r="B31" s="238" t="s">
        <v>120</v>
      </c>
      <c r="C31" s="239">
        <f t="shared" si="0"/>
        <v>1188200</v>
      </c>
      <c r="D31" s="240">
        <f t="shared" ref="D31:F31" si="16">D32+D36</f>
        <v>1188200</v>
      </c>
      <c r="E31" s="240">
        <f t="shared" si="16"/>
        <v>1184900</v>
      </c>
      <c r="F31" s="240">
        <f t="shared" si="16"/>
        <v>3300</v>
      </c>
      <c r="G31" s="240"/>
      <c r="H31" s="240"/>
      <c r="I31" s="240"/>
      <c r="J31" s="240"/>
      <c r="K31" s="240"/>
      <c r="L31" s="240"/>
      <c r="M31" s="240"/>
      <c r="N31" s="239"/>
      <c r="O31" s="240"/>
    </row>
    <row r="32" s="222" customFormat="1" ht="18" customHeight="1" spans="1:15">
      <c r="A32" s="237">
        <v>20805</v>
      </c>
      <c r="B32" s="238" t="s">
        <v>121</v>
      </c>
      <c r="C32" s="239">
        <f t="shared" si="0"/>
        <v>1184900</v>
      </c>
      <c r="D32" s="240">
        <f t="shared" ref="D32:F32" si="17">D33+D34+D35</f>
        <v>1184900</v>
      </c>
      <c r="E32" s="240">
        <f t="shared" si="17"/>
        <v>1184900</v>
      </c>
      <c r="F32" s="240">
        <f t="shared" si="17"/>
        <v>0</v>
      </c>
      <c r="G32" s="240"/>
      <c r="H32" s="240"/>
      <c r="I32" s="240"/>
      <c r="J32" s="240"/>
      <c r="K32" s="240"/>
      <c r="L32" s="240"/>
      <c r="M32" s="240"/>
      <c r="N32" s="239"/>
      <c r="O32" s="240"/>
    </row>
    <row r="33" s="222" customFormat="1" ht="18" customHeight="1" spans="1:15">
      <c r="A33" s="237">
        <v>2080501</v>
      </c>
      <c r="B33" s="238" t="s">
        <v>122</v>
      </c>
      <c r="C33" s="239">
        <f t="shared" si="0"/>
        <v>516000</v>
      </c>
      <c r="D33" s="240">
        <f t="shared" ref="D33:D35" si="18">E33+F33</f>
        <v>516000</v>
      </c>
      <c r="E33" s="240">
        <v>516000</v>
      </c>
      <c r="F33" s="240"/>
      <c r="G33" s="240"/>
      <c r="H33" s="240"/>
      <c r="I33" s="240"/>
      <c r="J33" s="240"/>
      <c r="K33" s="240"/>
      <c r="L33" s="240"/>
      <c r="M33" s="240"/>
      <c r="N33" s="239"/>
      <c r="O33" s="240"/>
    </row>
    <row r="34" s="222" customFormat="1" ht="26" customHeight="1" spans="1:15">
      <c r="A34" s="237">
        <v>2080505</v>
      </c>
      <c r="B34" s="238" t="s">
        <v>123</v>
      </c>
      <c r="C34" s="239">
        <f t="shared" si="0"/>
        <v>368900</v>
      </c>
      <c r="D34" s="240">
        <f t="shared" si="18"/>
        <v>368900</v>
      </c>
      <c r="E34" s="240">
        <v>368900</v>
      </c>
      <c r="F34" s="240"/>
      <c r="G34" s="240"/>
      <c r="H34" s="240"/>
      <c r="I34" s="240"/>
      <c r="J34" s="240"/>
      <c r="K34" s="240"/>
      <c r="L34" s="240"/>
      <c r="M34" s="240"/>
      <c r="N34" s="239"/>
      <c r="O34" s="240"/>
    </row>
    <row r="35" s="222" customFormat="1" ht="27" customHeight="1" spans="1:15">
      <c r="A35" s="237">
        <v>2080506</v>
      </c>
      <c r="B35" s="238" t="s">
        <v>124</v>
      </c>
      <c r="C35" s="239">
        <f t="shared" si="0"/>
        <v>300000</v>
      </c>
      <c r="D35" s="240">
        <f t="shared" si="18"/>
        <v>300000</v>
      </c>
      <c r="E35" s="240">
        <v>300000</v>
      </c>
      <c r="F35" s="240"/>
      <c r="G35" s="240"/>
      <c r="H35" s="240"/>
      <c r="I35" s="240"/>
      <c r="J35" s="240"/>
      <c r="K35" s="240"/>
      <c r="L35" s="240"/>
      <c r="M35" s="240"/>
      <c r="N35" s="239"/>
      <c r="O35" s="240"/>
    </row>
    <row r="36" s="222" customFormat="1" ht="27" customHeight="1" spans="1:15">
      <c r="A36" s="237">
        <v>20807</v>
      </c>
      <c r="B36" s="238" t="s">
        <v>125</v>
      </c>
      <c r="C36" s="239">
        <f t="shared" si="0"/>
        <v>3300</v>
      </c>
      <c r="D36" s="240">
        <f t="shared" ref="D36:F36" si="19">D37</f>
        <v>3300</v>
      </c>
      <c r="E36" s="240">
        <f t="shared" si="19"/>
        <v>0</v>
      </c>
      <c r="F36" s="240">
        <f t="shared" si="19"/>
        <v>3300</v>
      </c>
      <c r="G36" s="240"/>
      <c r="H36" s="240"/>
      <c r="I36" s="240"/>
      <c r="J36" s="240"/>
      <c r="K36" s="240"/>
      <c r="L36" s="240"/>
      <c r="M36" s="240"/>
      <c r="N36" s="239"/>
      <c r="O36" s="240"/>
    </row>
    <row r="37" s="222" customFormat="1" ht="27" customHeight="1" spans="1:15">
      <c r="A37" s="237">
        <v>2080799</v>
      </c>
      <c r="B37" s="238" t="s">
        <v>126</v>
      </c>
      <c r="C37" s="239">
        <f t="shared" si="0"/>
        <v>3300</v>
      </c>
      <c r="D37" s="240">
        <f t="shared" ref="D37:D42" si="20">E37+F37</f>
        <v>3300</v>
      </c>
      <c r="E37" s="240"/>
      <c r="F37" s="240">
        <v>3300</v>
      </c>
      <c r="G37" s="240"/>
      <c r="H37" s="240"/>
      <c r="I37" s="240"/>
      <c r="J37" s="240"/>
      <c r="K37" s="240"/>
      <c r="L37" s="240"/>
      <c r="M37" s="240"/>
      <c r="N37" s="239"/>
      <c r="O37" s="240"/>
    </row>
    <row r="38" s="222" customFormat="1" ht="18" customHeight="1" spans="1:15">
      <c r="A38" s="237">
        <v>210</v>
      </c>
      <c r="B38" s="238" t="s">
        <v>127</v>
      </c>
      <c r="C38" s="239">
        <f t="shared" si="0"/>
        <v>453417</v>
      </c>
      <c r="D38" s="240">
        <f t="shared" ref="D38:F38" si="21">D39</f>
        <v>453417</v>
      </c>
      <c r="E38" s="240">
        <f t="shared" si="21"/>
        <v>453417</v>
      </c>
      <c r="F38" s="240">
        <f t="shared" si="21"/>
        <v>0</v>
      </c>
      <c r="G38" s="240"/>
      <c r="H38" s="240"/>
      <c r="I38" s="240"/>
      <c r="J38" s="240"/>
      <c r="K38" s="240"/>
      <c r="L38" s="240"/>
      <c r="M38" s="240"/>
      <c r="N38" s="239"/>
      <c r="O38" s="240"/>
    </row>
    <row r="39" s="222" customFormat="1" ht="18" customHeight="1" spans="1:15">
      <c r="A39" s="237">
        <v>21011</v>
      </c>
      <c r="B39" s="238" t="s">
        <v>128</v>
      </c>
      <c r="C39" s="239">
        <f t="shared" si="0"/>
        <v>453417</v>
      </c>
      <c r="D39" s="240">
        <f t="shared" ref="D39:F39" si="22">D40+D41+D42</f>
        <v>453417</v>
      </c>
      <c r="E39" s="240">
        <f t="shared" si="22"/>
        <v>453417</v>
      </c>
      <c r="F39" s="240">
        <f t="shared" si="22"/>
        <v>0</v>
      </c>
      <c r="G39" s="240"/>
      <c r="H39" s="240"/>
      <c r="I39" s="240"/>
      <c r="J39" s="240"/>
      <c r="K39" s="240"/>
      <c r="L39" s="240"/>
      <c r="M39" s="240"/>
      <c r="N39" s="239"/>
      <c r="O39" s="240"/>
    </row>
    <row r="40" s="222" customFormat="1" ht="18" customHeight="1" spans="1:15">
      <c r="A40" s="237">
        <v>2101101</v>
      </c>
      <c r="B40" s="238" t="s">
        <v>129</v>
      </c>
      <c r="C40" s="239">
        <f t="shared" si="0"/>
        <v>182240</v>
      </c>
      <c r="D40" s="240">
        <f t="shared" si="20"/>
        <v>182240</v>
      </c>
      <c r="E40" s="240">
        <v>182240</v>
      </c>
      <c r="F40" s="240"/>
      <c r="G40" s="240"/>
      <c r="H40" s="240"/>
      <c r="I40" s="240"/>
      <c r="J40" s="240"/>
      <c r="K40" s="240"/>
      <c r="L40" s="240"/>
      <c r="M40" s="240"/>
      <c r="N40" s="239"/>
      <c r="O40" s="240"/>
    </row>
    <row r="41" s="222" customFormat="1" ht="18" customHeight="1" spans="1:15">
      <c r="A41" s="237">
        <v>2101103</v>
      </c>
      <c r="B41" s="238" t="s">
        <v>130</v>
      </c>
      <c r="C41" s="239">
        <f t="shared" si="0"/>
        <v>247900</v>
      </c>
      <c r="D41" s="240">
        <f t="shared" si="20"/>
        <v>247900</v>
      </c>
      <c r="E41" s="240">
        <v>247900</v>
      </c>
      <c r="F41" s="240"/>
      <c r="G41" s="240"/>
      <c r="H41" s="240"/>
      <c r="I41" s="240"/>
      <c r="J41" s="240"/>
      <c r="K41" s="240"/>
      <c r="L41" s="240"/>
      <c r="M41" s="240"/>
      <c r="N41" s="239"/>
      <c r="O41" s="240"/>
    </row>
    <row r="42" s="222" customFormat="1" ht="25" customHeight="1" spans="1:15">
      <c r="A42" s="241">
        <v>2101199</v>
      </c>
      <c r="B42" s="242" t="s">
        <v>131</v>
      </c>
      <c r="C42" s="239">
        <f t="shared" si="0"/>
        <v>23277</v>
      </c>
      <c r="D42" s="240">
        <f t="shared" si="20"/>
        <v>23277</v>
      </c>
      <c r="E42" s="240">
        <v>23277</v>
      </c>
      <c r="F42" s="240"/>
      <c r="G42" s="240"/>
      <c r="H42" s="240"/>
      <c r="I42" s="240"/>
      <c r="J42" s="240"/>
      <c r="K42" s="240"/>
      <c r="L42" s="240"/>
      <c r="M42" s="240"/>
      <c r="N42" s="239"/>
      <c r="O42" s="240"/>
    </row>
    <row r="43" s="222" customFormat="1" ht="18" customHeight="1" spans="1:15">
      <c r="A43" s="243">
        <v>221</v>
      </c>
      <c r="B43" s="244" t="s">
        <v>132</v>
      </c>
      <c r="C43" s="239">
        <f t="shared" si="0"/>
        <v>286524</v>
      </c>
      <c r="D43" s="240">
        <f t="shared" ref="D43:F43" si="23">D44</f>
        <v>286524</v>
      </c>
      <c r="E43" s="240">
        <f t="shared" si="23"/>
        <v>286524</v>
      </c>
      <c r="F43" s="240">
        <f t="shared" si="23"/>
        <v>0</v>
      </c>
      <c r="G43" s="240"/>
      <c r="H43" s="240"/>
      <c r="I43" s="240"/>
      <c r="J43" s="240"/>
      <c r="K43" s="240"/>
      <c r="L43" s="240"/>
      <c r="M43" s="240"/>
      <c r="N43" s="239"/>
      <c r="O43" s="240"/>
    </row>
    <row r="44" s="222" customFormat="1" ht="18" customHeight="1" spans="1:15">
      <c r="A44" s="243">
        <v>22102</v>
      </c>
      <c r="B44" s="244" t="s">
        <v>133</v>
      </c>
      <c r="C44" s="239">
        <f t="shared" si="0"/>
        <v>286524</v>
      </c>
      <c r="D44" s="240">
        <f t="shared" ref="D44:F44" si="24">D45+D46</f>
        <v>286524</v>
      </c>
      <c r="E44" s="240">
        <f t="shared" si="24"/>
        <v>286524</v>
      </c>
      <c r="F44" s="240">
        <f t="shared" si="24"/>
        <v>0</v>
      </c>
      <c r="G44" s="240"/>
      <c r="H44" s="240"/>
      <c r="I44" s="240"/>
      <c r="J44" s="240"/>
      <c r="K44" s="240"/>
      <c r="L44" s="240"/>
      <c r="M44" s="240"/>
      <c r="N44" s="239"/>
      <c r="O44" s="240"/>
    </row>
    <row r="45" s="222" customFormat="1" ht="18" customHeight="1" spans="1:15">
      <c r="A45" s="243">
        <v>2210201</v>
      </c>
      <c r="B45" s="244" t="s">
        <v>134</v>
      </c>
      <c r="C45" s="239">
        <f t="shared" si="0"/>
        <v>283164</v>
      </c>
      <c r="D45" s="240">
        <f t="shared" ref="D45:D49" si="25">E45+F45</f>
        <v>283164</v>
      </c>
      <c r="E45" s="240">
        <v>283164</v>
      </c>
      <c r="F45" s="240"/>
      <c r="G45" s="240"/>
      <c r="H45" s="240"/>
      <c r="I45" s="240"/>
      <c r="J45" s="240"/>
      <c r="K45" s="240"/>
      <c r="L45" s="240"/>
      <c r="M45" s="240"/>
      <c r="N45" s="239"/>
      <c r="O45" s="240"/>
    </row>
    <row r="46" s="222" customFormat="1" ht="18" customHeight="1" spans="1:15">
      <c r="A46" s="243">
        <v>2210203</v>
      </c>
      <c r="B46" s="244" t="s">
        <v>135</v>
      </c>
      <c r="C46" s="239">
        <f t="shared" si="0"/>
        <v>3360</v>
      </c>
      <c r="D46" s="240">
        <f t="shared" si="25"/>
        <v>3360</v>
      </c>
      <c r="E46" s="240">
        <v>3360</v>
      </c>
      <c r="F46" s="240"/>
      <c r="G46" s="240"/>
      <c r="H46" s="240"/>
      <c r="I46" s="240"/>
      <c r="J46" s="240"/>
      <c r="K46" s="240"/>
      <c r="L46" s="240"/>
      <c r="M46" s="240"/>
      <c r="N46" s="239"/>
      <c r="O46" s="240"/>
    </row>
    <row r="47" s="222" customFormat="1" ht="18" customHeight="1" spans="1:15">
      <c r="A47" s="243">
        <v>229</v>
      </c>
      <c r="B47" s="244" t="s">
        <v>81</v>
      </c>
      <c r="C47" s="239">
        <v>999858.6</v>
      </c>
      <c r="D47" s="240">
        <f t="shared" ref="D47:G47" si="26">D48</f>
        <v>0</v>
      </c>
      <c r="E47" s="240">
        <f t="shared" si="26"/>
        <v>0</v>
      </c>
      <c r="F47" s="240">
        <f t="shared" si="26"/>
        <v>0</v>
      </c>
      <c r="G47" s="240">
        <f t="shared" si="26"/>
        <v>999858.6</v>
      </c>
      <c r="H47" s="240"/>
      <c r="I47" s="240"/>
      <c r="J47" s="240"/>
      <c r="K47" s="240"/>
      <c r="L47" s="240"/>
      <c r="M47" s="240"/>
      <c r="N47" s="239"/>
      <c r="O47" s="240"/>
    </row>
    <row r="48" s="222" customFormat="1" ht="22" customHeight="1" spans="1:15">
      <c r="A48" s="243">
        <v>22960</v>
      </c>
      <c r="B48" s="244" t="s">
        <v>136</v>
      </c>
      <c r="C48" s="239">
        <f>C49</f>
        <v>999858.6</v>
      </c>
      <c r="D48" s="240">
        <f t="shared" ref="D48:G48" si="27">D49</f>
        <v>0</v>
      </c>
      <c r="E48" s="240">
        <f t="shared" si="27"/>
        <v>0</v>
      </c>
      <c r="F48" s="240">
        <f t="shared" si="27"/>
        <v>0</v>
      </c>
      <c r="G48" s="240">
        <f t="shared" si="27"/>
        <v>999858.6</v>
      </c>
      <c r="H48" s="240"/>
      <c r="I48" s="240"/>
      <c r="J48" s="240"/>
      <c r="K48" s="240"/>
      <c r="L48" s="240"/>
      <c r="M48" s="240"/>
      <c r="N48" s="239"/>
      <c r="O48" s="240"/>
    </row>
    <row r="49" s="222" customFormat="1" ht="25" customHeight="1" spans="1:15">
      <c r="A49" s="243">
        <v>2296003</v>
      </c>
      <c r="B49" s="244" t="s">
        <v>137</v>
      </c>
      <c r="C49" s="239">
        <v>999858.6</v>
      </c>
      <c r="D49" s="245">
        <f t="shared" si="25"/>
        <v>0</v>
      </c>
      <c r="E49" s="245"/>
      <c r="F49" s="245"/>
      <c r="G49" s="245">
        <f>560000+439858.6</f>
        <v>999858.6</v>
      </c>
      <c r="H49" s="245"/>
      <c r="I49" s="245"/>
      <c r="J49" s="245"/>
      <c r="K49" s="245"/>
      <c r="L49" s="245"/>
      <c r="M49" s="245"/>
      <c r="N49" s="245"/>
      <c r="O49" s="245"/>
    </row>
    <row r="50" s="222" customFormat="1" ht="21" customHeight="1" spans="1:15">
      <c r="A50" s="246" t="s">
        <v>56</v>
      </c>
      <c r="B50" s="247"/>
      <c r="C50" s="245">
        <f>C47+C43+C38+C31+C26+C8</f>
        <v>57768068.6</v>
      </c>
      <c r="D50" s="245">
        <f t="shared" ref="C50:F50" si="28">D47+D43+D38+D31+D26+D8</f>
        <v>56180777.5</v>
      </c>
      <c r="E50" s="245">
        <f t="shared" si="28"/>
        <v>5717445.12</v>
      </c>
      <c r="F50" s="245">
        <f t="shared" si="28"/>
        <v>50463332.38</v>
      </c>
      <c r="G50" s="245">
        <f t="shared" ref="G50:O50" si="29">G47+G43+G38+G31+G26+G8</f>
        <v>999858.6</v>
      </c>
      <c r="H50" s="245">
        <f t="shared" si="29"/>
        <v>0</v>
      </c>
      <c r="I50" s="245">
        <f t="shared" si="29"/>
        <v>0</v>
      </c>
      <c r="J50" s="245">
        <f t="shared" si="29"/>
        <v>587432.5</v>
      </c>
      <c r="K50" s="245">
        <f t="shared" si="29"/>
        <v>0</v>
      </c>
      <c r="L50" s="245">
        <f t="shared" si="29"/>
        <v>0</v>
      </c>
      <c r="M50" s="245">
        <f t="shared" si="29"/>
        <v>0</v>
      </c>
      <c r="N50" s="245">
        <f t="shared" si="29"/>
        <v>0</v>
      </c>
      <c r="O50" s="245">
        <f t="shared" si="29"/>
        <v>587432.5</v>
      </c>
    </row>
  </sheetData>
  <mergeCells count="12">
    <mergeCell ref="A2:O2"/>
    <mergeCell ref="A3:O3"/>
    <mergeCell ref="A4:C4"/>
    <mergeCell ref="D5:F5"/>
    <mergeCell ref="J5:O5"/>
    <mergeCell ref="A50:B5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9" activePane="bottomLeft" state="frozen"/>
      <selection/>
      <selection pane="bottomLeft" activeCell="D25" sqref="D25"/>
    </sheetView>
  </sheetViews>
  <sheetFormatPr defaultColWidth="8.575" defaultRowHeight="12.75" customHeight="1" outlineLevelCol="3"/>
  <cols>
    <col min="1" max="1" width="26.5" customWidth="1"/>
    <col min="2" max="2" width="19" customWidth="1"/>
    <col min="3" max="3" width="35.575" customWidth="1"/>
    <col min="4" max="4" width="16.25" customWidth="1"/>
  </cols>
  <sheetData>
    <row r="1" customHeight="1" spans="1:4">
      <c r="A1" s="1"/>
      <c r="B1" s="1"/>
      <c r="C1" s="1"/>
      <c r="D1" s="1"/>
    </row>
    <row r="2" ht="15" customHeight="1" spans="1:4">
      <c r="A2" s="42"/>
      <c r="B2" s="46"/>
      <c r="C2" s="46"/>
      <c r="D2" s="46" t="s">
        <v>138</v>
      </c>
    </row>
    <row r="3" ht="41.25" customHeight="1" spans="1:1">
      <c r="A3" s="41" t="str">
        <f>"2025"&amp;"年财政拨款收支预算总表"</f>
        <v>2025年财政拨款收支预算总表</v>
      </c>
    </row>
    <row r="4" ht="17.25" customHeight="1" spans="1:4">
      <c r="A4" s="44" t="s">
        <v>1</v>
      </c>
      <c r="B4" s="215"/>
      <c r="D4" s="46" t="s">
        <v>2</v>
      </c>
    </row>
    <row r="5" ht="17.25" customHeight="1" spans="1:4">
      <c r="A5" s="216" t="s">
        <v>3</v>
      </c>
      <c r="B5" s="217"/>
      <c r="C5" s="216" t="s">
        <v>4</v>
      </c>
      <c r="D5" s="217"/>
    </row>
    <row r="6" ht="18.75" customHeight="1" spans="1:4">
      <c r="A6" s="216" t="s">
        <v>5</v>
      </c>
      <c r="B6" s="216" t="s">
        <v>6</v>
      </c>
      <c r="C6" s="216" t="s">
        <v>7</v>
      </c>
      <c r="D6" s="216" t="s">
        <v>6</v>
      </c>
    </row>
    <row r="7" ht="16.5" customHeight="1" spans="1:4">
      <c r="A7" s="218" t="s">
        <v>139</v>
      </c>
      <c r="B7" s="86">
        <v>50983323.5</v>
      </c>
      <c r="C7" s="218" t="s">
        <v>140</v>
      </c>
      <c r="D7" s="86">
        <f>SUM(D8:D33)</f>
        <v>57180636.1</v>
      </c>
    </row>
    <row r="8" ht="16.5" customHeight="1" spans="1:4">
      <c r="A8" s="218" t="s">
        <v>141</v>
      </c>
      <c r="B8" s="86">
        <v>50423323.5</v>
      </c>
      <c r="C8" s="218" t="s">
        <v>142</v>
      </c>
      <c r="D8" s="86"/>
    </row>
    <row r="9" ht="16.5" customHeight="1" spans="1:4">
      <c r="A9" s="218" t="s">
        <v>143</v>
      </c>
      <c r="B9" s="86">
        <v>560000</v>
      </c>
      <c r="C9" s="218" t="s">
        <v>144</v>
      </c>
      <c r="D9" s="86"/>
    </row>
    <row r="10" ht="16.5" customHeight="1" spans="1:4">
      <c r="A10" s="218" t="s">
        <v>145</v>
      </c>
      <c r="B10" s="86"/>
      <c r="C10" s="218" t="s">
        <v>146</v>
      </c>
      <c r="D10" s="86"/>
    </row>
    <row r="11" ht="16.5" customHeight="1" spans="1:4">
      <c r="A11" s="218" t="s">
        <v>147</v>
      </c>
      <c r="B11" s="86">
        <f>B12+B13</f>
        <v>6197312.6</v>
      </c>
      <c r="C11" s="218" t="s">
        <v>148</v>
      </c>
      <c r="D11" s="86"/>
    </row>
    <row r="12" ht="16.5" customHeight="1" spans="1:4">
      <c r="A12" s="218" t="s">
        <v>141</v>
      </c>
      <c r="B12" s="86">
        <v>5757454</v>
      </c>
      <c r="C12" s="218" t="s">
        <v>149</v>
      </c>
      <c r="D12" s="86">
        <f>48098482.5+5754154</f>
        <v>53852636.5</v>
      </c>
    </row>
    <row r="13" ht="16.5" customHeight="1" spans="1:4">
      <c r="A13" s="182" t="s">
        <v>143</v>
      </c>
      <c r="B13" s="86">
        <v>439858.6</v>
      </c>
      <c r="C13" s="70" t="s">
        <v>150</v>
      </c>
      <c r="D13" s="86"/>
    </row>
    <row r="14" ht="16.5" customHeight="1" spans="1:4">
      <c r="A14" s="182" t="s">
        <v>145</v>
      </c>
      <c r="B14" s="86"/>
      <c r="C14" s="70" t="s">
        <v>151</v>
      </c>
      <c r="D14" s="86">
        <v>400000</v>
      </c>
    </row>
    <row r="15" ht="16.5" customHeight="1" spans="1:4">
      <c r="A15" s="219"/>
      <c r="B15" s="86"/>
      <c r="C15" s="70" t="s">
        <v>152</v>
      </c>
      <c r="D15" s="86">
        <f>1184900+3300</f>
        <v>1188200</v>
      </c>
    </row>
    <row r="16" ht="16.5" customHeight="1" spans="1:4">
      <c r="A16" s="219"/>
      <c r="B16" s="86"/>
      <c r="C16" s="70" t="s">
        <v>153</v>
      </c>
      <c r="D16" s="86">
        <v>453417</v>
      </c>
    </row>
    <row r="17" ht="16.5" customHeight="1" spans="1:4">
      <c r="A17" s="219"/>
      <c r="B17" s="86"/>
      <c r="C17" s="70" t="s">
        <v>154</v>
      </c>
      <c r="D17" s="86"/>
    </row>
    <row r="18" ht="16.5" customHeight="1" spans="1:4">
      <c r="A18" s="219"/>
      <c r="B18" s="86"/>
      <c r="C18" s="70" t="s">
        <v>155</v>
      </c>
      <c r="D18" s="86"/>
    </row>
    <row r="19" ht="16.5" customHeight="1" spans="1:4">
      <c r="A19" s="219"/>
      <c r="B19" s="86"/>
      <c r="C19" s="70" t="s">
        <v>156</v>
      </c>
      <c r="D19" s="86"/>
    </row>
    <row r="20" ht="16.5" customHeight="1" spans="1:4">
      <c r="A20" s="219"/>
      <c r="B20" s="86"/>
      <c r="C20" s="70" t="s">
        <v>157</v>
      </c>
      <c r="D20" s="86"/>
    </row>
    <row r="21" ht="16.5" customHeight="1" spans="1:4">
      <c r="A21" s="219"/>
      <c r="B21" s="86"/>
      <c r="C21" s="70" t="s">
        <v>158</v>
      </c>
      <c r="D21" s="86"/>
    </row>
    <row r="22" ht="16.5" customHeight="1" spans="1:4">
      <c r="A22" s="219"/>
      <c r="B22" s="86"/>
      <c r="C22" s="70" t="s">
        <v>159</v>
      </c>
      <c r="D22" s="86"/>
    </row>
    <row r="23" ht="16.5" customHeight="1" spans="1:4">
      <c r="A23" s="219"/>
      <c r="B23" s="86"/>
      <c r="C23" s="70" t="s">
        <v>160</v>
      </c>
      <c r="D23" s="86"/>
    </row>
    <row r="24" ht="16.5" customHeight="1" spans="1:4">
      <c r="A24" s="219"/>
      <c r="B24" s="86"/>
      <c r="C24" s="70" t="s">
        <v>161</v>
      </c>
      <c r="D24" s="86"/>
    </row>
    <row r="25" ht="16.5" customHeight="1" spans="1:4">
      <c r="A25" s="219"/>
      <c r="B25" s="86"/>
      <c r="C25" s="70" t="s">
        <v>162</v>
      </c>
      <c r="D25" s="86"/>
    </row>
    <row r="26" ht="16.5" customHeight="1" spans="1:4">
      <c r="A26" s="219"/>
      <c r="B26" s="86"/>
      <c r="C26" s="70" t="s">
        <v>163</v>
      </c>
      <c r="D26" s="86">
        <v>286524</v>
      </c>
    </row>
    <row r="27" ht="16.5" customHeight="1" spans="1:4">
      <c r="A27" s="219"/>
      <c r="B27" s="86"/>
      <c r="C27" s="70" t="s">
        <v>164</v>
      </c>
      <c r="D27" s="86"/>
    </row>
    <row r="28" ht="16.5" customHeight="1" spans="1:4">
      <c r="A28" s="219"/>
      <c r="B28" s="86"/>
      <c r="C28" s="70" t="s">
        <v>165</v>
      </c>
      <c r="D28" s="86"/>
    </row>
    <row r="29" ht="16.5" customHeight="1" spans="1:4">
      <c r="A29" s="219"/>
      <c r="B29" s="86"/>
      <c r="C29" s="70" t="s">
        <v>166</v>
      </c>
      <c r="D29" s="86"/>
    </row>
    <row r="30" ht="16.5" customHeight="1" spans="1:4">
      <c r="A30" s="219"/>
      <c r="B30" s="86"/>
      <c r="C30" s="70" t="s">
        <v>167</v>
      </c>
      <c r="D30" s="86"/>
    </row>
    <row r="31" ht="16.5" customHeight="1" spans="1:4">
      <c r="A31" s="219"/>
      <c r="B31" s="86"/>
      <c r="C31" s="70" t="s">
        <v>168</v>
      </c>
      <c r="D31" s="86">
        <f>560000+439858.6</f>
        <v>999858.6</v>
      </c>
    </row>
    <row r="32" ht="16.5" customHeight="1" spans="1:4">
      <c r="A32" s="219"/>
      <c r="B32" s="86"/>
      <c r="C32" s="182" t="s">
        <v>169</v>
      </c>
      <c r="D32" s="86"/>
    </row>
    <row r="33" ht="16.5" customHeight="1" spans="1:4">
      <c r="A33" s="219"/>
      <c r="B33" s="86"/>
      <c r="C33" s="182" t="s">
        <v>170</v>
      </c>
      <c r="D33" s="86"/>
    </row>
    <row r="34" ht="16.5" customHeight="1" spans="1:4">
      <c r="A34" s="219"/>
      <c r="B34" s="86"/>
      <c r="C34" s="30" t="s">
        <v>171</v>
      </c>
      <c r="D34" s="86"/>
    </row>
    <row r="35" ht="15" customHeight="1" spans="1:4">
      <c r="A35" s="220" t="s">
        <v>51</v>
      </c>
      <c r="B35" s="221">
        <f>B7+B11</f>
        <v>57180636.1</v>
      </c>
      <c r="C35" s="220" t="s">
        <v>52</v>
      </c>
      <c r="D35" s="221">
        <f>D7+D34</f>
        <v>57180636.1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workbookViewId="0">
      <pane ySplit="1" topLeftCell="A2" activePane="bottomLeft" state="frozen"/>
      <selection/>
      <selection pane="bottomLeft" activeCell="C14" sqref="C14"/>
    </sheetView>
  </sheetViews>
  <sheetFormatPr defaultColWidth="9.14166666666667" defaultRowHeight="14.25" customHeight="1" outlineLevelCol="6"/>
  <cols>
    <col min="1" max="1" width="12.875" style="75" customWidth="1"/>
    <col min="2" max="2" width="27.75" style="75" customWidth="1"/>
    <col min="3" max="3" width="18.25" customWidth="1"/>
    <col min="4" max="4" width="18.5" customWidth="1"/>
    <col min="5" max="5" width="15.5" customWidth="1"/>
    <col min="6" max="6" width="17.25" customWidth="1"/>
    <col min="7" max="7" width="16.625" customWidth="1"/>
  </cols>
  <sheetData>
    <row r="1" customHeight="1" spans="1:7">
      <c r="A1" s="194"/>
      <c r="B1" s="194"/>
      <c r="C1" s="1"/>
      <c r="D1" s="1"/>
      <c r="E1" s="1"/>
      <c r="F1" s="1"/>
      <c r="G1" s="1"/>
    </row>
    <row r="2" customHeight="1" spans="4:7">
      <c r="D2" s="161"/>
      <c r="F2" s="77"/>
      <c r="G2" s="174" t="s">
        <v>172</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195" t="s">
        <v>1</v>
      </c>
      <c r="B4" s="5"/>
      <c r="F4" s="144"/>
      <c r="G4" s="174" t="s">
        <v>2</v>
      </c>
    </row>
    <row r="5" ht="20.25" customHeight="1" spans="1:7">
      <c r="A5" s="196" t="s">
        <v>173</v>
      </c>
      <c r="B5" s="197"/>
      <c r="C5" s="96" t="s">
        <v>56</v>
      </c>
      <c r="D5" s="185" t="s">
        <v>75</v>
      </c>
      <c r="E5" s="12"/>
      <c r="F5" s="13"/>
      <c r="G5" s="169" t="s">
        <v>76</v>
      </c>
    </row>
    <row r="6" ht="20.25" customHeight="1" spans="1:7">
      <c r="A6" s="198" t="s">
        <v>72</v>
      </c>
      <c r="B6" s="198" t="s">
        <v>73</v>
      </c>
      <c r="C6" s="19"/>
      <c r="D6" s="153" t="s">
        <v>58</v>
      </c>
      <c r="E6" s="153" t="s">
        <v>174</v>
      </c>
      <c r="F6" s="153" t="s">
        <v>175</v>
      </c>
      <c r="G6" s="171"/>
    </row>
    <row r="7" ht="18" customHeight="1" spans="1:7">
      <c r="A7" s="59" t="s">
        <v>82</v>
      </c>
      <c r="B7" s="59" t="s">
        <v>83</v>
      </c>
      <c r="C7" s="59" t="s">
        <v>84</v>
      </c>
      <c r="D7" s="59" t="s">
        <v>85</v>
      </c>
      <c r="E7" s="59" t="s">
        <v>86</v>
      </c>
      <c r="F7" s="59" t="s">
        <v>87</v>
      </c>
      <c r="G7" s="59" t="s">
        <v>88</v>
      </c>
    </row>
    <row r="8" s="193" customFormat="1" ht="18" customHeight="1" spans="1:7">
      <c r="A8" s="199">
        <v>205</v>
      </c>
      <c r="B8" s="199" t="s">
        <v>97</v>
      </c>
      <c r="C8" s="200">
        <f t="shared" ref="C8:G8" si="0">C9+C12+C18+C20+C22+C24</f>
        <v>53852636.5</v>
      </c>
      <c r="D8" s="200">
        <f t="shared" si="0"/>
        <v>3792604.12</v>
      </c>
      <c r="E8" s="200">
        <f t="shared" si="0"/>
        <v>3281836</v>
      </c>
      <c r="F8" s="200">
        <f t="shared" si="0"/>
        <v>510768.12</v>
      </c>
      <c r="G8" s="200">
        <f t="shared" si="0"/>
        <v>50060032.38</v>
      </c>
    </row>
    <row r="9" s="193" customFormat="1" ht="18" customHeight="1" spans="1:7">
      <c r="A9" s="199" t="s">
        <v>176</v>
      </c>
      <c r="B9" s="199" t="s">
        <v>98</v>
      </c>
      <c r="C9" s="200">
        <f t="shared" ref="C9:G9" si="1">C10+C11</f>
        <v>3887504.12</v>
      </c>
      <c r="D9" s="200">
        <f t="shared" si="1"/>
        <v>3787504.12</v>
      </c>
      <c r="E9" s="200">
        <f t="shared" si="1"/>
        <v>3281836</v>
      </c>
      <c r="F9" s="200">
        <f t="shared" si="1"/>
        <v>505668.12</v>
      </c>
      <c r="G9" s="200">
        <f t="shared" si="1"/>
        <v>100000</v>
      </c>
    </row>
    <row r="10" s="193" customFormat="1" ht="18" customHeight="1" spans="1:7">
      <c r="A10" s="199" t="s">
        <v>177</v>
      </c>
      <c r="B10" s="199" t="s">
        <v>99</v>
      </c>
      <c r="C10" s="200">
        <f t="shared" ref="C10:C17" si="2">D10+G10</f>
        <v>3787504.12</v>
      </c>
      <c r="D10" s="200">
        <f t="shared" ref="D10:D17" si="3">E10+F10</f>
        <v>3787504.12</v>
      </c>
      <c r="E10" s="200">
        <v>3281836</v>
      </c>
      <c r="F10" s="200">
        <v>505668.12</v>
      </c>
      <c r="G10" s="200"/>
    </row>
    <row r="11" s="193" customFormat="1" ht="18" customHeight="1" spans="1:7">
      <c r="A11" s="199" t="s">
        <v>178</v>
      </c>
      <c r="B11" s="199" t="s">
        <v>100</v>
      </c>
      <c r="C11" s="200">
        <f t="shared" si="2"/>
        <v>100000</v>
      </c>
      <c r="D11" s="200"/>
      <c r="E11" s="200"/>
      <c r="F11" s="200"/>
      <c r="G11" s="200">
        <v>100000</v>
      </c>
    </row>
    <row r="12" s="193" customFormat="1" ht="18" customHeight="1" spans="1:7">
      <c r="A12" s="199" t="s">
        <v>179</v>
      </c>
      <c r="B12" s="199" t="s">
        <v>101</v>
      </c>
      <c r="C12" s="200">
        <f t="shared" ref="C12:G12" si="4">C13+C14+C15+C16+C17</f>
        <v>19520915</v>
      </c>
      <c r="D12" s="200">
        <f t="shared" si="4"/>
        <v>0</v>
      </c>
      <c r="E12" s="200">
        <f t="shared" si="4"/>
        <v>0</v>
      </c>
      <c r="F12" s="200">
        <f t="shared" si="4"/>
        <v>0</v>
      </c>
      <c r="G12" s="200">
        <f t="shared" si="4"/>
        <v>19520915</v>
      </c>
    </row>
    <row r="13" s="193" customFormat="1" ht="18" customHeight="1" spans="1:7">
      <c r="A13" s="199" t="s">
        <v>180</v>
      </c>
      <c r="B13" s="199" t="s">
        <v>102</v>
      </c>
      <c r="C13" s="200">
        <f t="shared" si="2"/>
        <v>383863</v>
      </c>
      <c r="D13" s="200">
        <f t="shared" si="3"/>
        <v>0</v>
      </c>
      <c r="E13" s="200"/>
      <c r="F13" s="200"/>
      <c r="G13" s="200">
        <f>43968+339895</f>
        <v>383863</v>
      </c>
    </row>
    <row r="14" s="193" customFormat="1" ht="18" customHeight="1" spans="1:7">
      <c r="A14" s="199" t="s">
        <v>181</v>
      </c>
      <c r="B14" s="199" t="s">
        <v>103</v>
      </c>
      <c r="C14" s="200">
        <f t="shared" si="2"/>
        <v>6874230.5</v>
      </c>
      <c r="D14" s="200">
        <f t="shared" si="3"/>
        <v>0</v>
      </c>
      <c r="E14" s="200"/>
      <c r="F14" s="200"/>
      <c r="G14" s="200">
        <f>2851510+4022720.5</f>
        <v>6874230.5</v>
      </c>
    </row>
    <row r="15" s="193" customFormat="1" ht="18" customHeight="1" spans="1:7">
      <c r="A15" s="199" t="s">
        <v>182</v>
      </c>
      <c r="B15" s="199" t="s">
        <v>104</v>
      </c>
      <c r="C15" s="200">
        <f t="shared" si="2"/>
        <v>2118841.5</v>
      </c>
      <c r="D15" s="200">
        <f t="shared" si="3"/>
        <v>0</v>
      </c>
      <c r="E15" s="200"/>
      <c r="F15" s="200"/>
      <c r="G15" s="200">
        <f>811205+1307636.5</f>
        <v>2118841.5</v>
      </c>
    </row>
    <row r="16" s="193" customFormat="1" ht="18" customHeight="1" spans="1:7">
      <c r="A16" s="199" t="s">
        <v>183</v>
      </c>
      <c r="B16" s="199" t="s">
        <v>105</v>
      </c>
      <c r="C16" s="200">
        <f t="shared" si="2"/>
        <v>64816</v>
      </c>
      <c r="D16" s="200">
        <f t="shared" si="3"/>
        <v>0</v>
      </c>
      <c r="E16" s="200"/>
      <c r="F16" s="200"/>
      <c r="G16" s="200">
        <f>19229+45587</f>
        <v>64816</v>
      </c>
    </row>
    <row r="17" s="193" customFormat="1" ht="18" customHeight="1" spans="1:7">
      <c r="A17" s="201" t="s">
        <v>184</v>
      </c>
      <c r="B17" s="201" t="s">
        <v>185</v>
      </c>
      <c r="C17" s="200">
        <f t="shared" si="2"/>
        <v>10079164</v>
      </c>
      <c r="D17" s="200">
        <f t="shared" si="3"/>
        <v>0</v>
      </c>
      <c r="E17" s="200"/>
      <c r="F17" s="200"/>
      <c r="G17" s="200">
        <v>10079164</v>
      </c>
    </row>
    <row r="18" s="193" customFormat="1" ht="18" customHeight="1" spans="1:7">
      <c r="A18" s="202" t="s">
        <v>186</v>
      </c>
      <c r="B18" s="202" t="s">
        <v>107</v>
      </c>
      <c r="C18" s="203">
        <f t="shared" ref="C18:G18" si="5">C19</f>
        <v>39083</v>
      </c>
      <c r="D18" s="203">
        <f t="shared" si="5"/>
        <v>0</v>
      </c>
      <c r="E18" s="203">
        <f t="shared" si="5"/>
        <v>0</v>
      </c>
      <c r="F18" s="203">
        <f t="shared" si="5"/>
        <v>0</v>
      </c>
      <c r="G18" s="203">
        <f t="shared" si="5"/>
        <v>39083</v>
      </c>
    </row>
    <row r="19" s="193" customFormat="1" ht="18" customHeight="1" spans="1:7">
      <c r="A19" s="202" t="s">
        <v>187</v>
      </c>
      <c r="B19" s="202" t="s">
        <v>108</v>
      </c>
      <c r="C19" s="203">
        <f t="shared" ref="C19:C23" si="6">D19+G19</f>
        <v>39083</v>
      </c>
      <c r="D19" s="204">
        <f t="shared" ref="D19:D23" si="7">E19+F19</f>
        <v>0</v>
      </c>
      <c r="E19" s="204"/>
      <c r="F19" s="204"/>
      <c r="G19" s="204">
        <f>768+38315</f>
        <v>39083</v>
      </c>
    </row>
    <row r="20" s="193" customFormat="1" ht="18" customHeight="1" spans="1:7">
      <c r="A20" s="202" t="s">
        <v>188</v>
      </c>
      <c r="B20" s="202" t="s">
        <v>109</v>
      </c>
      <c r="C20" s="203">
        <f t="shared" ref="C20:G20" si="8">C21</f>
        <v>5100</v>
      </c>
      <c r="D20" s="203">
        <f t="shared" si="8"/>
        <v>5100</v>
      </c>
      <c r="E20" s="203">
        <f t="shared" si="8"/>
        <v>0</v>
      </c>
      <c r="F20" s="203">
        <f t="shared" si="8"/>
        <v>5100</v>
      </c>
      <c r="G20" s="203">
        <f t="shared" si="8"/>
        <v>0</v>
      </c>
    </row>
    <row r="21" s="193" customFormat="1" ht="18" customHeight="1" spans="1:7">
      <c r="A21" s="202" t="s">
        <v>189</v>
      </c>
      <c r="B21" s="202" t="s">
        <v>110</v>
      </c>
      <c r="C21" s="203">
        <f t="shared" si="6"/>
        <v>5100</v>
      </c>
      <c r="D21" s="204">
        <f t="shared" si="7"/>
        <v>5100</v>
      </c>
      <c r="E21" s="204"/>
      <c r="F21" s="204">
        <v>5100</v>
      </c>
      <c r="G21" s="204"/>
    </row>
    <row r="22" s="193" customFormat="1" ht="18" customHeight="1" spans="1:7">
      <c r="A22" s="202" t="s">
        <v>190</v>
      </c>
      <c r="B22" s="202" t="s">
        <v>191</v>
      </c>
      <c r="C22" s="203">
        <f t="shared" ref="C22:G22" si="9">C23</f>
        <v>20000000</v>
      </c>
      <c r="D22" s="203">
        <f t="shared" si="9"/>
        <v>0</v>
      </c>
      <c r="E22" s="203">
        <f t="shared" si="9"/>
        <v>0</v>
      </c>
      <c r="F22" s="203">
        <f t="shared" si="9"/>
        <v>0</v>
      </c>
      <c r="G22" s="203">
        <f t="shared" si="9"/>
        <v>20000000</v>
      </c>
    </row>
    <row r="23" s="193" customFormat="1" ht="18" customHeight="1" spans="1:7">
      <c r="A23" s="202" t="s">
        <v>192</v>
      </c>
      <c r="B23" s="202" t="s">
        <v>112</v>
      </c>
      <c r="C23" s="203">
        <f t="shared" si="6"/>
        <v>20000000</v>
      </c>
      <c r="D23" s="204">
        <f t="shared" si="7"/>
        <v>0</v>
      </c>
      <c r="E23" s="204"/>
      <c r="F23" s="204"/>
      <c r="G23" s="204">
        <v>20000000</v>
      </c>
    </row>
    <row r="24" s="193" customFormat="1" ht="18" customHeight="1" spans="1:7">
      <c r="A24" s="202" t="s">
        <v>193</v>
      </c>
      <c r="B24" s="202" t="s">
        <v>113</v>
      </c>
      <c r="C24" s="203">
        <f t="shared" ref="C24:G24" si="10">C25</f>
        <v>10400034.38</v>
      </c>
      <c r="D24" s="203">
        <f t="shared" si="10"/>
        <v>0</v>
      </c>
      <c r="E24" s="203">
        <f t="shared" si="10"/>
        <v>0</v>
      </c>
      <c r="F24" s="203">
        <f t="shared" si="10"/>
        <v>0</v>
      </c>
      <c r="G24" s="203">
        <f t="shared" si="10"/>
        <v>10400034.38</v>
      </c>
    </row>
    <row r="25" s="193" customFormat="1" ht="18" customHeight="1" spans="1:7">
      <c r="A25" s="202" t="s">
        <v>194</v>
      </c>
      <c r="B25" s="202" t="s">
        <v>114</v>
      </c>
      <c r="C25" s="203">
        <f t="shared" ref="C25:C30" si="11">D25+G25</f>
        <v>10400034.38</v>
      </c>
      <c r="D25" s="204">
        <f t="shared" ref="D25:D30" si="12">E25+F25</f>
        <v>0</v>
      </c>
      <c r="E25" s="204"/>
      <c r="F25" s="204"/>
      <c r="G25" s="204">
        <v>10400034.38</v>
      </c>
    </row>
    <row r="26" s="193" customFormat="1" ht="18" customHeight="1" spans="1:7">
      <c r="A26" s="202" t="s">
        <v>195</v>
      </c>
      <c r="B26" s="202" t="s">
        <v>196</v>
      </c>
      <c r="C26" s="203">
        <f t="shared" ref="C26:G26" si="13">C27</f>
        <v>400000</v>
      </c>
      <c r="D26" s="203">
        <f t="shared" si="13"/>
        <v>0</v>
      </c>
      <c r="E26" s="203">
        <f t="shared" si="13"/>
        <v>0</v>
      </c>
      <c r="F26" s="203">
        <f t="shared" si="13"/>
        <v>0</v>
      </c>
      <c r="G26" s="203">
        <f t="shared" si="13"/>
        <v>400000</v>
      </c>
    </row>
    <row r="27" s="193" customFormat="1" ht="18" customHeight="1" spans="1:7">
      <c r="A27" s="202" t="s">
        <v>197</v>
      </c>
      <c r="B27" s="202" t="s">
        <v>198</v>
      </c>
      <c r="C27" s="203">
        <f t="shared" ref="C27:G27" si="14">C28+C29+C30</f>
        <v>400000</v>
      </c>
      <c r="D27" s="203">
        <f t="shared" si="14"/>
        <v>0</v>
      </c>
      <c r="E27" s="203">
        <f t="shared" si="14"/>
        <v>0</v>
      </c>
      <c r="F27" s="203">
        <f t="shared" si="14"/>
        <v>0</v>
      </c>
      <c r="G27" s="203">
        <f t="shared" si="14"/>
        <v>400000</v>
      </c>
    </row>
    <row r="28" s="193" customFormat="1" ht="18" customHeight="1" spans="1:7">
      <c r="A28" s="202" t="s">
        <v>199</v>
      </c>
      <c r="B28" s="202" t="s">
        <v>117</v>
      </c>
      <c r="C28" s="203">
        <f t="shared" si="11"/>
        <v>100000</v>
      </c>
      <c r="D28" s="204">
        <f t="shared" si="12"/>
        <v>0</v>
      </c>
      <c r="E28" s="204"/>
      <c r="F28" s="204"/>
      <c r="G28" s="204">
        <v>100000</v>
      </c>
    </row>
    <row r="29" s="193" customFormat="1" ht="18" customHeight="1" spans="1:7">
      <c r="A29" s="202" t="s">
        <v>200</v>
      </c>
      <c r="B29" s="202" t="s">
        <v>118</v>
      </c>
      <c r="C29" s="203">
        <f t="shared" si="11"/>
        <v>60000</v>
      </c>
      <c r="D29" s="204">
        <f t="shared" si="12"/>
        <v>0</v>
      </c>
      <c r="E29" s="204"/>
      <c r="F29" s="204"/>
      <c r="G29" s="204">
        <v>60000</v>
      </c>
    </row>
    <row r="30" s="193" customFormat="1" ht="18" customHeight="1" spans="1:7">
      <c r="A30" s="202" t="s">
        <v>201</v>
      </c>
      <c r="B30" s="202" t="s">
        <v>119</v>
      </c>
      <c r="C30" s="203">
        <f t="shared" si="11"/>
        <v>240000</v>
      </c>
      <c r="D30" s="204">
        <f t="shared" si="12"/>
        <v>0</v>
      </c>
      <c r="E30" s="204"/>
      <c r="F30" s="204"/>
      <c r="G30" s="204">
        <v>240000</v>
      </c>
    </row>
    <row r="31" s="193" customFormat="1" ht="18" customHeight="1" spans="1:7">
      <c r="A31" s="202" t="s">
        <v>202</v>
      </c>
      <c r="B31" s="202" t="s">
        <v>120</v>
      </c>
      <c r="C31" s="203">
        <f t="shared" ref="C31:G31" si="15">C32+C36</f>
        <v>1188200</v>
      </c>
      <c r="D31" s="203">
        <f t="shared" si="15"/>
        <v>1184900</v>
      </c>
      <c r="E31" s="203">
        <f t="shared" si="15"/>
        <v>1172900</v>
      </c>
      <c r="F31" s="203">
        <f t="shared" si="15"/>
        <v>12000</v>
      </c>
      <c r="G31" s="203">
        <f t="shared" si="15"/>
        <v>3300</v>
      </c>
    </row>
    <row r="32" s="193" customFormat="1" ht="18" customHeight="1" spans="1:7">
      <c r="A32" s="202" t="s">
        <v>203</v>
      </c>
      <c r="B32" s="202" t="s">
        <v>204</v>
      </c>
      <c r="C32" s="203">
        <f t="shared" ref="C32:G32" si="16">C33+C34+C35</f>
        <v>1184900</v>
      </c>
      <c r="D32" s="203">
        <f t="shared" si="16"/>
        <v>1184900</v>
      </c>
      <c r="E32" s="203">
        <f t="shared" si="16"/>
        <v>1172900</v>
      </c>
      <c r="F32" s="203">
        <f t="shared" si="16"/>
        <v>12000</v>
      </c>
      <c r="G32" s="203">
        <f t="shared" si="16"/>
        <v>0</v>
      </c>
    </row>
    <row r="33" s="193" customFormat="1" ht="18" customHeight="1" spans="1:7">
      <c r="A33" s="202" t="s">
        <v>205</v>
      </c>
      <c r="B33" s="202" t="s">
        <v>206</v>
      </c>
      <c r="C33" s="203">
        <f t="shared" ref="C33:C35" si="17">D33+G33</f>
        <v>516000</v>
      </c>
      <c r="D33" s="204">
        <f t="shared" ref="D33:D35" si="18">E33+F33</f>
        <v>516000</v>
      </c>
      <c r="E33" s="204">
        <v>504000</v>
      </c>
      <c r="F33" s="204">
        <v>12000</v>
      </c>
      <c r="G33" s="204"/>
    </row>
    <row r="34" s="193" customFormat="1" ht="18" customHeight="1" spans="1:7">
      <c r="A34" s="202" t="s">
        <v>207</v>
      </c>
      <c r="B34" s="202" t="s">
        <v>208</v>
      </c>
      <c r="C34" s="203">
        <f t="shared" si="17"/>
        <v>368900</v>
      </c>
      <c r="D34" s="204">
        <f t="shared" si="18"/>
        <v>368900</v>
      </c>
      <c r="E34" s="204">
        <v>368900</v>
      </c>
      <c r="F34" s="204"/>
      <c r="G34" s="204"/>
    </row>
    <row r="35" s="193" customFormat="1" ht="18" customHeight="1" spans="1:7">
      <c r="A35" s="205" t="s">
        <v>209</v>
      </c>
      <c r="B35" s="205" t="s">
        <v>124</v>
      </c>
      <c r="C35" s="206">
        <f t="shared" si="17"/>
        <v>300000</v>
      </c>
      <c r="D35" s="207">
        <f t="shared" si="18"/>
        <v>300000</v>
      </c>
      <c r="E35" s="207">
        <v>300000</v>
      </c>
      <c r="F35" s="207"/>
      <c r="G35" s="207"/>
    </row>
    <row r="36" s="193" customFormat="1" ht="18" customHeight="1" spans="1:7">
      <c r="A36" s="202" t="s">
        <v>210</v>
      </c>
      <c r="B36" s="208" t="s">
        <v>125</v>
      </c>
      <c r="C36" s="209">
        <f t="shared" ref="C36:G36" si="19">C37</f>
        <v>3300</v>
      </c>
      <c r="D36" s="209">
        <f t="shared" si="19"/>
        <v>0</v>
      </c>
      <c r="E36" s="209">
        <f t="shared" si="19"/>
        <v>0</v>
      </c>
      <c r="F36" s="209">
        <f t="shared" si="19"/>
        <v>0</v>
      </c>
      <c r="G36" s="209">
        <f t="shared" si="19"/>
        <v>3300</v>
      </c>
    </row>
    <row r="37" s="193" customFormat="1" ht="18" customHeight="1" spans="1:7">
      <c r="A37" s="210" t="s">
        <v>211</v>
      </c>
      <c r="B37" s="208" t="s">
        <v>126</v>
      </c>
      <c r="C37" s="209">
        <f t="shared" ref="C37:C42" si="20">D37+G37</f>
        <v>3300</v>
      </c>
      <c r="D37" s="211">
        <f t="shared" ref="D37:D42" si="21">E37+F37</f>
        <v>0</v>
      </c>
      <c r="E37" s="211"/>
      <c r="F37" s="211"/>
      <c r="G37" s="211">
        <v>3300</v>
      </c>
    </row>
    <row r="38" s="193" customFormat="1" ht="18" customHeight="1" spans="1:7">
      <c r="A38" s="202" t="s">
        <v>212</v>
      </c>
      <c r="B38" s="210" t="s">
        <v>127</v>
      </c>
      <c r="C38" s="211">
        <f t="shared" ref="C38:G38" si="22">C39</f>
        <v>453417</v>
      </c>
      <c r="D38" s="203">
        <f t="shared" si="22"/>
        <v>453417</v>
      </c>
      <c r="E38" s="203">
        <f t="shared" si="22"/>
        <v>453417</v>
      </c>
      <c r="F38" s="203">
        <f t="shared" si="22"/>
        <v>0</v>
      </c>
      <c r="G38" s="203">
        <f t="shared" si="22"/>
        <v>0</v>
      </c>
    </row>
    <row r="39" s="193" customFormat="1" ht="18" customHeight="1" spans="1:7">
      <c r="A39" s="202" t="s">
        <v>213</v>
      </c>
      <c r="B39" s="202" t="s">
        <v>128</v>
      </c>
      <c r="C39" s="203">
        <f t="shared" ref="C39:G39" si="23">C40+C41+C42</f>
        <v>453417</v>
      </c>
      <c r="D39" s="203">
        <f t="shared" si="23"/>
        <v>453417</v>
      </c>
      <c r="E39" s="203">
        <f t="shared" si="23"/>
        <v>453417</v>
      </c>
      <c r="F39" s="203">
        <f t="shared" si="23"/>
        <v>0</v>
      </c>
      <c r="G39" s="203">
        <f t="shared" si="23"/>
        <v>0</v>
      </c>
    </row>
    <row r="40" s="193" customFormat="1" ht="18" customHeight="1" spans="1:7">
      <c r="A40" s="202" t="s">
        <v>214</v>
      </c>
      <c r="B40" s="202" t="s">
        <v>129</v>
      </c>
      <c r="C40" s="203">
        <f t="shared" si="20"/>
        <v>182240</v>
      </c>
      <c r="D40" s="204">
        <f t="shared" si="21"/>
        <v>182240</v>
      </c>
      <c r="E40" s="204">
        <v>182240</v>
      </c>
      <c r="F40" s="204"/>
      <c r="G40" s="204"/>
    </row>
    <row r="41" s="193" customFormat="1" ht="18" customHeight="1" spans="1:7">
      <c r="A41" s="202" t="s">
        <v>215</v>
      </c>
      <c r="B41" s="202" t="s">
        <v>130</v>
      </c>
      <c r="C41" s="203">
        <f t="shared" si="20"/>
        <v>247900</v>
      </c>
      <c r="D41" s="204">
        <f t="shared" si="21"/>
        <v>247900</v>
      </c>
      <c r="E41" s="204">
        <v>247900</v>
      </c>
      <c r="F41" s="204"/>
      <c r="G41" s="204"/>
    </row>
    <row r="42" s="193" customFormat="1" ht="18" customHeight="1" spans="1:7">
      <c r="A42" s="202" t="s">
        <v>216</v>
      </c>
      <c r="B42" s="202" t="s">
        <v>131</v>
      </c>
      <c r="C42" s="203">
        <f t="shared" si="20"/>
        <v>23277</v>
      </c>
      <c r="D42" s="204">
        <f t="shared" si="21"/>
        <v>23277</v>
      </c>
      <c r="E42" s="204">
        <v>23277</v>
      </c>
      <c r="F42" s="204"/>
      <c r="G42" s="204"/>
    </row>
    <row r="43" s="193" customFormat="1" ht="18" customHeight="1" spans="1:7">
      <c r="A43" s="202" t="s">
        <v>217</v>
      </c>
      <c r="B43" s="202" t="s">
        <v>132</v>
      </c>
      <c r="C43" s="203">
        <f t="shared" ref="C43:G43" si="24">C44</f>
        <v>286524</v>
      </c>
      <c r="D43" s="203">
        <f t="shared" si="24"/>
        <v>286524</v>
      </c>
      <c r="E43" s="203">
        <f t="shared" si="24"/>
        <v>286524</v>
      </c>
      <c r="F43" s="203">
        <f t="shared" si="24"/>
        <v>0</v>
      </c>
      <c r="G43" s="203">
        <f t="shared" si="24"/>
        <v>0</v>
      </c>
    </row>
    <row r="44" s="193" customFormat="1" ht="18" customHeight="1" spans="1:7">
      <c r="A44" s="202" t="s">
        <v>218</v>
      </c>
      <c r="B44" s="202" t="s">
        <v>133</v>
      </c>
      <c r="C44" s="203">
        <f t="shared" ref="C44:G44" si="25">C45+C46</f>
        <v>286524</v>
      </c>
      <c r="D44" s="203">
        <f t="shared" si="25"/>
        <v>286524</v>
      </c>
      <c r="E44" s="203">
        <f t="shared" si="25"/>
        <v>286524</v>
      </c>
      <c r="F44" s="203">
        <f t="shared" si="25"/>
        <v>0</v>
      </c>
      <c r="G44" s="203">
        <f t="shared" si="25"/>
        <v>0</v>
      </c>
    </row>
    <row r="45" s="193" customFormat="1" ht="18" customHeight="1" spans="1:7">
      <c r="A45" s="202" t="s">
        <v>219</v>
      </c>
      <c r="B45" s="202" t="s">
        <v>134</v>
      </c>
      <c r="C45" s="203">
        <f>D45+G45</f>
        <v>283164</v>
      </c>
      <c r="D45" s="204">
        <f>E45+F45</f>
        <v>283164</v>
      </c>
      <c r="E45" s="204">
        <v>283164</v>
      </c>
      <c r="F45" s="204"/>
      <c r="G45" s="204"/>
    </row>
    <row r="46" s="193" customFormat="1" ht="18" customHeight="1" spans="1:7">
      <c r="A46" s="202" t="s">
        <v>220</v>
      </c>
      <c r="B46" s="202" t="s">
        <v>135</v>
      </c>
      <c r="C46" s="203">
        <f>D46+G46</f>
        <v>3360</v>
      </c>
      <c r="D46" s="204">
        <f>E46+F46</f>
        <v>3360</v>
      </c>
      <c r="E46" s="204">
        <v>3360</v>
      </c>
      <c r="F46" s="204"/>
      <c r="G46" s="204"/>
    </row>
    <row r="47" ht="18" customHeight="1" spans="1:7">
      <c r="A47" s="212" t="s">
        <v>221</v>
      </c>
      <c r="B47" s="213"/>
      <c r="C47" s="214">
        <f t="shared" ref="C47:G47" si="26">C43+C38+C31+C26+C8</f>
        <v>56180777.5</v>
      </c>
      <c r="D47" s="214">
        <f t="shared" si="26"/>
        <v>5717445.12</v>
      </c>
      <c r="E47" s="214">
        <f t="shared" si="26"/>
        <v>5194677</v>
      </c>
      <c r="F47" s="214">
        <f t="shared" si="26"/>
        <v>522768.12</v>
      </c>
      <c r="G47" s="214">
        <f t="shared" si="26"/>
        <v>50463332.38</v>
      </c>
    </row>
  </sheetData>
  <mergeCells count="7">
    <mergeCell ref="A3:G3"/>
    <mergeCell ref="A4:B4"/>
    <mergeCell ref="A5:B5"/>
    <mergeCell ref="D5:F5"/>
    <mergeCell ref="A47:B4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J21" sqref="J21"/>
    </sheetView>
  </sheetViews>
  <sheetFormatPr defaultColWidth="10.425" defaultRowHeight="14.25" customHeight="1" outlineLevelRow="7" outlineLevelCol="5"/>
  <cols>
    <col min="1" max="1" width="21.625" customWidth="1"/>
    <col min="2" max="3" width="15.875" customWidth="1"/>
    <col min="4" max="4" width="16.25" customWidth="1"/>
    <col min="5" max="5" width="12.5" customWidth="1"/>
    <col min="6" max="6" width="13.25" customWidth="1"/>
  </cols>
  <sheetData>
    <row r="1" customHeight="1" spans="1:6">
      <c r="A1" s="1"/>
      <c r="B1" s="1"/>
      <c r="C1" s="1"/>
      <c r="D1" s="1"/>
      <c r="E1" s="1"/>
      <c r="F1" s="1"/>
    </row>
    <row r="2" customHeight="1" spans="1:6">
      <c r="A2" s="43"/>
      <c r="B2" s="43"/>
      <c r="C2" s="43"/>
      <c r="D2" s="43"/>
      <c r="E2" s="42"/>
      <c r="F2" s="189" t="s">
        <v>222</v>
      </c>
    </row>
    <row r="3" ht="41.25" customHeight="1" spans="1:6">
      <c r="A3" s="190" t="str">
        <f>"2025"&amp;"年一般公共预算“三公”经费支出预算表"</f>
        <v>2025年一般公共预算“三公”经费支出预算表</v>
      </c>
      <c r="B3" s="43"/>
      <c r="C3" s="43"/>
      <c r="D3" s="43"/>
      <c r="E3" s="42"/>
      <c r="F3" s="43"/>
    </row>
    <row r="4" customHeight="1" spans="1:6">
      <c r="A4" s="122" t="s">
        <v>1</v>
      </c>
      <c r="B4" s="191"/>
      <c r="D4" s="43"/>
      <c r="E4" s="42"/>
      <c r="F4" s="63" t="s">
        <v>2</v>
      </c>
    </row>
    <row r="5" ht="27" customHeight="1" spans="1:6">
      <c r="A5" s="47" t="s">
        <v>223</v>
      </c>
      <c r="B5" s="47" t="s">
        <v>224</v>
      </c>
      <c r="C5" s="49" t="s">
        <v>225</v>
      </c>
      <c r="D5" s="47"/>
      <c r="E5" s="48"/>
      <c r="F5" s="47" t="s">
        <v>226</v>
      </c>
    </row>
    <row r="6" ht="28.5" customHeight="1" spans="1:6">
      <c r="A6" s="192"/>
      <c r="B6" s="51"/>
      <c r="C6" s="48" t="s">
        <v>58</v>
      </c>
      <c r="D6" s="48" t="s">
        <v>227</v>
      </c>
      <c r="E6" s="48" t="s">
        <v>228</v>
      </c>
      <c r="F6" s="50"/>
    </row>
    <row r="7" ht="17.25" customHeight="1" spans="1:6">
      <c r="A7" s="55" t="s">
        <v>82</v>
      </c>
      <c r="B7" s="55" t="s">
        <v>83</v>
      </c>
      <c r="C7" s="55" t="s">
        <v>84</v>
      </c>
      <c r="D7" s="55" t="s">
        <v>85</v>
      </c>
      <c r="E7" s="55" t="s">
        <v>86</v>
      </c>
      <c r="F7" s="55" t="s">
        <v>87</v>
      </c>
    </row>
    <row r="8" ht="17.25" customHeight="1" spans="1:6">
      <c r="A8" s="86">
        <v>30420</v>
      </c>
      <c r="B8" s="86"/>
      <c r="C8" s="86">
        <v>25420</v>
      </c>
      <c r="D8" s="86"/>
      <c r="E8" s="86">
        <v>25420</v>
      </c>
      <c r="F8" s="86">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workbookViewId="0">
      <pane ySplit="1" topLeftCell="A2" activePane="bottomLeft" state="frozen"/>
      <selection/>
      <selection pane="bottomLeft" activeCell="G11" sqref="G11"/>
    </sheetView>
  </sheetViews>
  <sheetFormatPr defaultColWidth="9.14166666666667" defaultRowHeight="14.25" customHeight="1"/>
  <cols>
    <col min="1" max="2" width="20.375" customWidth="1"/>
    <col min="3" max="3" width="17.5" customWidth="1"/>
    <col min="4" max="4" width="16.25" customWidth="1"/>
    <col min="5" max="5" width="10.1416666666667" customWidth="1"/>
    <col min="6" max="6" width="17.575" customWidth="1"/>
    <col min="7" max="7" width="10.2833333333333" customWidth="1"/>
    <col min="8" max="8" width="23" customWidth="1"/>
    <col min="9" max="10" width="18.7083333333333" customWidth="1"/>
    <col min="11" max="12" width="11.625" customWidth="1"/>
    <col min="13" max="13" width="18.7083333333333" customWidth="1"/>
    <col min="14" max="24" width="12.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1"/>
      <c r="C2" s="178"/>
      <c r="E2" s="179"/>
      <c r="F2" s="179"/>
      <c r="G2" s="179"/>
      <c r="H2" s="179"/>
      <c r="I2" s="93"/>
      <c r="J2" s="93"/>
      <c r="K2" s="93"/>
      <c r="L2" s="93"/>
      <c r="M2" s="93"/>
      <c r="N2" s="93"/>
      <c r="R2" s="93"/>
      <c r="V2" s="178"/>
      <c r="X2" s="3" t="s">
        <v>229</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
        <v>1</v>
      </c>
      <c r="B4" s="6"/>
      <c r="C4" s="180"/>
      <c r="D4" s="180"/>
      <c r="E4" s="180"/>
      <c r="F4" s="180"/>
      <c r="G4" s="180"/>
      <c r="H4" s="180"/>
      <c r="I4" s="95"/>
      <c r="J4" s="95"/>
      <c r="K4" s="95"/>
      <c r="L4" s="95"/>
      <c r="M4" s="95"/>
      <c r="N4" s="95"/>
      <c r="O4" s="7"/>
      <c r="P4" s="7"/>
      <c r="Q4" s="7"/>
      <c r="R4" s="95"/>
      <c r="V4" s="178"/>
      <c r="X4" s="3" t="s">
        <v>2</v>
      </c>
    </row>
    <row r="5" ht="18" customHeight="1" spans="1:24">
      <c r="A5" s="9" t="s">
        <v>230</v>
      </c>
      <c r="B5" s="9" t="s">
        <v>231</v>
      </c>
      <c r="C5" s="9" t="s">
        <v>232</v>
      </c>
      <c r="D5" s="9" t="s">
        <v>233</v>
      </c>
      <c r="E5" s="9" t="s">
        <v>234</v>
      </c>
      <c r="F5" s="9" t="s">
        <v>235</v>
      </c>
      <c r="G5" s="9" t="s">
        <v>236</v>
      </c>
      <c r="H5" s="9" t="s">
        <v>237</v>
      </c>
      <c r="I5" s="185" t="s">
        <v>238</v>
      </c>
      <c r="J5" s="90" t="s">
        <v>238</v>
      </c>
      <c r="K5" s="90"/>
      <c r="L5" s="90"/>
      <c r="M5" s="90"/>
      <c r="N5" s="90"/>
      <c r="O5" s="12"/>
      <c r="P5" s="12"/>
      <c r="Q5" s="12"/>
      <c r="R5" s="111" t="s">
        <v>62</v>
      </c>
      <c r="S5" s="90" t="s">
        <v>63</v>
      </c>
      <c r="T5" s="90"/>
      <c r="U5" s="90"/>
      <c r="V5" s="90"/>
      <c r="W5" s="90"/>
      <c r="X5" s="91"/>
    </row>
    <row r="6" ht="18" customHeight="1" spans="1:24">
      <c r="A6" s="14"/>
      <c r="B6" s="29"/>
      <c r="C6" s="150"/>
      <c r="D6" s="14"/>
      <c r="E6" s="14"/>
      <c r="F6" s="14"/>
      <c r="G6" s="14"/>
      <c r="H6" s="14"/>
      <c r="I6" s="148" t="s">
        <v>239</v>
      </c>
      <c r="J6" s="185" t="s">
        <v>59</v>
      </c>
      <c r="K6" s="90"/>
      <c r="L6" s="90"/>
      <c r="M6" s="90"/>
      <c r="N6" s="91"/>
      <c r="O6" s="11" t="s">
        <v>240</v>
      </c>
      <c r="P6" s="12"/>
      <c r="Q6" s="13"/>
      <c r="R6" s="9" t="s">
        <v>62</v>
      </c>
      <c r="S6" s="185" t="s">
        <v>63</v>
      </c>
      <c r="T6" s="111" t="s">
        <v>65</v>
      </c>
      <c r="U6" s="90" t="s">
        <v>63</v>
      </c>
      <c r="V6" s="111" t="s">
        <v>67</v>
      </c>
      <c r="W6" s="111" t="s">
        <v>68</v>
      </c>
      <c r="X6" s="188" t="s">
        <v>69</v>
      </c>
    </row>
    <row r="7" ht="19.5" customHeight="1" spans="1:24">
      <c r="A7" s="29"/>
      <c r="B7" s="29"/>
      <c r="C7" s="29"/>
      <c r="D7" s="29"/>
      <c r="E7" s="29"/>
      <c r="F7" s="29"/>
      <c r="G7" s="29"/>
      <c r="H7" s="29"/>
      <c r="I7" s="29"/>
      <c r="J7" s="186" t="s">
        <v>241</v>
      </c>
      <c r="K7" s="9" t="s">
        <v>242</v>
      </c>
      <c r="L7" s="9" t="s">
        <v>243</v>
      </c>
      <c r="M7" s="9" t="s">
        <v>244</v>
      </c>
      <c r="N7" s="9" t="s">
        <v>245</v>
      </c>
      <c r="O7" s="9" t="s">
        <v>59</v>
      </c>
      <c r="P7" s="9" t="s">
        <v>60</v>
      </c>
      <c r="Q7" s="9" t="s">
        <v>61</v>
      </c>
      <c r="R7" s="29"/>
      <c r="S7" s="9" t="s">
        <v>58</v>
      </c>
      <c r="T7" s="9" t="s">
        <v>65</v>
      </c>
      <c r="U7" s="9" t="s">
        <v>246</v>
      </c>
      <c r="V7" s="9" t="s">
        <v>67</v>
      </c>
      <c r="W7" s="9" t="s">
        <v>68</v>
      </c>
      <c r="X7" s="9" t="s">
        <v>69</v>
      </c>
    </row>
    <row r="8" ht="37.5" customHeight="1" spans="1:24">
      <c r="A8" s="181"/>
      <c r="B8" s="19"/>
      <c r="C8" s="181"/>
      <c r="D8" s="181"/>
      <c r="E8" s="181"/>
      <c r="F8" s="181"/>
      <c r="G8" s="181"/>
      <c r="H8" s="181"/>
      <c r="I8" s="181"/>
      <c r="J8" s="187" t="s">
        <v>58</v>
      </c>
      <c r="K8" s="17" t="s">
        <v>247</v>
      </c>
      <c r="L8" s="17" t="s">
        <v>243</v>
      </c>
      <c r="M8" s="17" t="s">
        <v>244</v>
      </c>
      <c r="N8" s="17" t="s">
        <v>245</v>
      </c>
      <c r="O8" s="17" t="s">
        <v>243</v>
      </c>
      <c r="P8" s="17" t="s">
        <v>244</v>
      </c>
      <c r="Q8" s="17" t="s">
        <v>245</v>
      </c>
      <c r="R8" s="17" t="s">
        <v>62</v>
      </c>
      <c r="S8" s="17" t="s">
        <v>58</v>
      </c>
      <c r="T8" s="17" t="s">
        <v>65</v>
      </c>
      <c r="U8" s="17" t="s">
        <v>246</v>
      </c>
      <c r="V8" s="17" t="s">
        <v>67</v>
      </c>
      <c r="W8" s="17" t="s">
        <v>68</v>
      </c>
      <c r="X8" s="17" t="s">
        <v>69</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82" t="s">
        <v>70</v>
      </c>
      <c r="B10" s="182" t="s">
        <v>70</v>
      </c>
      <c r="C10" s="182" t="s">
        <v>248</v>
      </c>
      <c r="D10" s="182" t="s">
        <v>249</v>
      </c>
      <c r="E10" s="182" t="s">
        <v>250</v>
      </c>
      <c r="F10" s="182" t="s">
        <v>251</v>
      </c>
      <c r="G10" s="182" t="s">
        <v>252</v>
      </c>
      <c r="H10" s="182" t="s">
        <v>253</v>
      </c>
      <c r="I10" s="86">
        <v>700872</v>
      </c>
      <c r="J10" s="86">
        <v>700872</v>
      </c>
      <c r="K10" s="86"/>
      <c r="L10" s="86"/>
      <c r="M10" s="86">
        <v>700872</v>
      </c>
      <c r="N10" s="86"/>
      <c r="O10" s="86"/>
      <c r="P10" s="86"/>
      <c r="Q10" s="86"/>
      <c r="R10" s="86"/>
      <c r="S10" s="86"/>
      <c r="T10" s="86"/>
      <c r="U10" s="86"/>
      <c r="V10" s="86"/>
      <c r="W10" s="86"/>
      <c r="X10" s="86"/>
    </row>
    <row r="11" ht="20.25" customHeight="1" spans="1:24">
      <c r="A11" s="182" t="s">
        <v>70</v>
      </c>
      <c r="B11" s="182" t="s">
        <v>70</v>
      </c>
      <c r="C11" s="182" t="s">
        <v>248</v>
      </c>
      <c r="D11" s="182" t="s">
        <v>249</v>
      </c>
      <c r="E11" s="182" t="s">
        <v>250</v>
      </c>
      <c r="F11" s="182" t="s">
        <v>251</v>
      </c>
      <c r="G11" s="182" t="s">
        <v>254</v>
      </c>
      <c r="H11" s="182" t="s">
        <v>255</v>
      </c>
      <c r="I11" s="86">
        <v>1037904</v>
      </c>
      <c r="J11" s="86">
        <v>1037904</v>
      </c>
      <c r="K11" s="24"/>
      <c r="L11" s="24"/>
      <c r="M11" s="86">
        <v>1037904</v>
      </c>
      <c r="N11" s="24"/>
      <c r="O11" s="86"/>
      <c r="P11" s="86"/>
      <c r="Q11" s="86"/>
      <c r="R11" s="86"/>
      <c r="S11" s="86"/>
      <c r="T11" s="86"/>
      <c r="U11" s="86"/>
      <c r="V11" s="86"/>
      <c r="W11" s="86"/>
      <c r="X11" s="86"/>
    </row>
    <row r="12" ht="20.25" customHeight="1" spans="1:24">
      <c r="A12" s="182" t="s">
        <v>70</v>
      </c>
      <c r="B12" s="182" t="s">
        <v>70</v>
      </c>
      <c r="C12" s="182" t="s">
        <v>248</v>
      </c>
      <c r="D12" s="182" t="s">
        <v>249</v>
      </c>
      <c r="E12" s="182" t="s">
        <v>250</v>
      </c>
      <c r="F12" s="182" t="s">
        <v>251</v>
      </c>
      <c r="G12" s="182" t="s">
        <v>256</v>
      </c>
      <c r="H12" s="182" t="s">
        <v>257</v>
      </c>
      <c r="I12" s="86">
        <v>68000</v>
      </c>
      <c r="J12" s="86">
        <v>68000</v>
      </c>
      <c r="K12" s="24"/>
      <c r="L12" s="24"/>
      <c r="M12" s="86">
        <v>68000</v>
      </c>
      <c r="N12" s="24"/>
      <c r="O12" s="86"/>
      <c r="P12" s="86"/>
      <c r="Q12" s="86"/>
      <c r="R12" s="86"/>
      <c r="S12" s="86"/>
      <c r="T12" s="86"/>
      <c r="U12" s="86"/>
      <c r="V12" s="86"/>
      <c r="W12" s="86"/>
      <c r="X12" s="86"/>
    </row>
    <row r="13" ht="20.25" customHeight="1" spans="1:24">
      <c r="A13" s="182" t="s">
        <v>70</v>
      </c>
      <c r="B13" s="182" t="s">
        <v>70</v>
      </c>
      <c r="C13" s="182" t="s">
        <v>258</v>
      </c>
      <c r="D13" s="182" t="s">
        <v>259</v>
      </c>
      <c r="E13" s="182" t="s">
        <v>260</v>
      </c>
      <c r="F13" s="182" t="s">
        <v>261</v>
      </c>
      <c r="G13" s="182" t="s">
        <v>262</v>
      </c>
      <c r="H13" s="182" t="s">
        <v>263</v>
      </c>
      <c r="I13" s="86">
        <v>368900</v>
      </c>
      <c r="J13" s="86">
        <v>368900</v>
      </c>
      <c r="K13" s="24"/>
      <c r="L13" s="24"/>
      <c r="M13" s="86">
        <v>368900</v>
      </c>
      <c r="N13" s="24"/>
      <c r="O13" s="86"/>
      <c r="P13" s="86"/>
      <c r="Q13" s="86"/>
      <c r="R13" s="86"/>
      <c r="S13" s="86"/>
      <c r="T13" s="86"/>
      <c r="U13" s="86"/>
      <c r="V13" s="86"/>
      <c r="W13" s="86"/>
      <c r="X13" s="86"/>
    </row>
    <row r="14" ht="20.25" customHeight="1" spans="1:24">
      <c r="A14" s="182" t="s">
        <v>70</v>
      </c>
      <c r="B14" s="182" t="s">
        <v>70</v>
      </c>
      <c r="C14" s="182" t="s">
        <v>258</v>
      </c>
      <c r="D14" s="182" t="s">
        <v>259</v>
      </c>
      <c r="E14" s="182" t="s">
        <v>264</v>
      </c>
      <c r="F14" s="182" t="s">
        <v>265</v>
      </c>
      <c r="G14" s="182" t="s">
        <v>266</v>
      </c>
      <c r="H14" s="182" t="s">
        <v>267</v>
      </c>
      <c r="I14" s="86">
        <v>300000</v>
      </c>
      <c r="J14" s="86">
        <v>300000</v>
      </c>
      <c r="K14" s="24"/>
      <c r="L14" s="24"/>
      <c r="M14" s="86">
        <v>300000</v>
      </c>
      <c r="N14" s="24"/>
      <c r="O14" s="86"/>
      <c r="P14" s="86"/>
      <c r="Q14" s="86"/>
      <c r="R14" s="86"/>
      <c r="S14" s="86"/>
      <c r="T14" s="86"/>
      <c r="U14" s="86"/>
      <c r="V14" s="86"/>
      <c r="W14" s="86"/>
      <c r="X14" s="86"/>
    </row>
    <row r="15" ht="20.25" customHeight="1" spans="1:24">
      <c r="A15" s="182" t="s">
        <v>70</v>
      </c>
      <c r="B15" s="182" t="s">
        <v>70</v>
      </c>
      <c r="C15" s="182" t="s">
        <v>258</v>
      </c>
      <c r="D15" s="182" t="s">
        <v>259</v>
      </c>
      <c r="E15" s="182" t="s">
        <v>268</v>
      </c>
      <c r="F15" s="182" t="s">
        <v>269</v>
      </c>
      <c r="G15" s="182" t="s">
        <v>270</v>
      </c>
      <c r="H15" s="182" t="s">
        <v>271</v>
      </c>
      <c r="I15" s="86">
        <v>182240</v>
      </c>
      <c r="J15" s="86">
        <v>182240</v>
      </c>
      <c r="K15" s="24"/>
      <c r="L15" s="24"/>
      <c r="M15" s="86">
        <v>182240</v>
      </c>
      <c r="N15" s="24"/>
      <c r="O15" s="86"/>
      <c r="P15" s="86"/>
      <c r="Q15" s="86"/>
      <c r="R15" s="86"/>
      <c r="S15" s="86"/>
      <c r="T15" s="86"/>
      <c r="U15" s="86"/>
      <c r="V15" s="86"/>
      <c r="W15" s="86"/>
      <c r="X15" s="86"/>
    </row>
    <row r="16" ht="20.25" customHeight="1" spans="1:24">
      <c r="A16" s="182" t="s">
        <v>70</v>
      </c>
      <c r="B16" s="182" t="s">
        <v>70</v>
      </c>
      <c r="C16" s="182" t="s">
        <v>258</v>
      </c>
      <c r="D16" s="182" t="s">
        <v>259</v>
      </c>
      <c r="E16" s="182" t="s">
        <v>272</v>
      </c>
      <c r="F16" s="182" t="s">
        <v>273</v>
      </c>
      <c r="G16" s="182" t="s">
        <v>274</v>
      </c>
      <c r="H16" s="182" t="s">
        <v>275</v>
      </c>
      <c r="I16" s="86">
        <v>247900</v>
      </c>
      <c r="J16" s="86">
        <v>247900</v>
      </c>
      <c r="K16" s="24"/>
      <c r="L16" s="24"/>
      <c r="M16" s="86">
        <v>247900</v>
      </c>
      <c r="N16" s="24"/>
      <c r="O16" s="86"/>
      <c r="P16" s="86"/>
      <c r="Q16" s="86"/>
      <c r="R16" s="86"/>
      <c r="S16" s="86"/>
      <c r="T16" s="86"/>
      <c r="U16" s="86"/>
      <c r="V16" s="86"/>
      <c r="W16" s="86"/>
      <c r="X16" s="86"/>
    </row>
    <row r="17" ht="20.25" customHeight="1" spans="1:24">
      <c r="A17" s="182" t="s">
        <v>70</v>
      </c>
      <c r="B17" s="182" t="s">
        <v>70</v>
      </c>
      <c r="C17" s="182" t="s">
        <v>258</v>
      </c>
      <c r="D17" s="182" t="s">
        <v>259</v>
      </c>
      <c r="E17" s="182" t="s">
        <v>250</v>
      </c>
      <c r="F17" s="182" t="s">
        <v>251</v>
      </c>
      <c r="G17" s="182" t="s">
        <v>276</v>
      </c>
      <c r="H17" s="182" t="s">
        <v>277</v>
      </c>
      <c r="I17" s="86">
        <v>900</v>
      </c>
      <c r="J17" s="86">
        <v>900</v>
      </c>
      <c r="K17" s="24"/>
      <c r="L17" s="24"/>
      <c r="M17" s="86">
        <v>900</v>
      </c>
      <c r="N17" s="24"/>
      <c r="O17" s="86"/>
      <c r="P17" s="86"/>
      <c r="Q17" s="86"/>
      <c r="R17" s="86"/>
      <c r="S17" s="86"/>
      <c r="T17" s="86"/>
      <c r="U17" s="86"/>
      <c r="V17" s="86"/>
      <c r="W17" s="86"/>
      <c r="X17" s="86"/>
    </row>
    <row r="18" ht="20.25" customHeight="1" spans="1:24">
      <c r="A18" s="182" t="s">
        <v>70</v>
      </c>
      <c r="B18" s="182" t="s">
        <v>70</v>
      </c>
      <c r="C18" s="182" t="s">
        <v>258</v>
      </c>
      <c r="D18" s="182" t="s">
        <v>259</v>
      </c>
      <c r="E18" s="182" t="s">
        <v>278</v>
      </c>
      <c r="F18" s="182" t="s">
        <v>279</v>
      </c>
      <c r="G18" s="182" t="s">
        <v>276</v>
      </c>
      <c r="H18" s="182" t="s">
        <v>277</v>
      </c>
      <c r="I18" s="86">
        <v>4148</v>
      </c>
      <c r="J18" s="86">
        <v>4148</v>
      </c>
      <c r="K18" s="24"/>
      <c r="L18" s="24"/>
      <c r="M18" s="86">
        <v>4148</v>
      </c>
      <c r="N18" s="24"/>
      <c r="O18" s="86"/>
      <c r="P18" s="86"/>
      <c r="Q18" s="86"/>
      <c r="R18" s="86"/>
      <c r="S18" s="86"/>
      <c r="T18" s="86"/>
      <c r="U18" s="86"/>
      <c r="V18" s="86"/>
      <c r="W18" s="86"/>
      <c r="X18" s="86"/>
    </row>
    <row r="19" ht="20.25" customHeight="1" spans="1:24">
      <c r="A19" s="182" t="s">
        <v>70</v>
      </c>
      <c r="B19" s="182" t="s">
        <v>70</v>
      </c>
      <c r="C19" s="182" t="s">
        <v>258</v>
      </c>
      <c r="D19" s="182" t="s">
        <v>259</v>
      </c>
      <c r="E19" s="182" t="s">
        <v>278</v>
      </c>
      <c r="F19" s="182" t="s">
        <v>279</v>
      </c>
      <c r="G19" s="182" t="s">
        <v>276</v>
      </c>
      <c r="H19" s="182" t="s">
        <v>277</v>
      </c>
      <c r="I19" s="86">
        <v>19129</v>
      </c>
      <c r="J19" s="86">
        <v>19129</v>
      </c>
      <c r="K19" s="24"/>
      <c r="L19" s="24"/>
      <c r="M19" s="86">
        <v>19129</v>
      </c>
      <c r="N19" s="24"/>
      <c r="O19" s="86"/>
      <c r="P19" s="86"/>
      <c r="Q19" s="86"/>
      <c r="R19" s="86"/>
      <c r="S19" s="86"/>
      <c r="T19" s="86"/>
      <c r="U19" s="86"/>
      <c r="V19" s="86"/>
      <c r="W19" s="86"/>
      <c r="X19" s="86"/>
    </row>
    <row r="20" ht="20.25" customHeight="1" spans="1:24">
      <c r="A20" s="182" t="s">
        <v>70</v>
      </c>
      <c r="B20" s="182" t="s">
        <v>70</v>
      </c>
      <c r="C20" s="182" t="s">
        <v>280</v>
      </c>
      <c r="D20" s="182" t="s">
        <v>281</v>
      </c>
      <c r="E20" s="182" t="s">
        <v>282</v>
      </c>
      <c r="F20" s="182" t="s">
        <v>281</v>
      </c>
      <c r="G20" s="182" t="s">
        <v>283</v>
      </c>
      <c r="H20" s="182" t="s">
        <v>281</v>
      </c>
      <c r="I20" s="86">
        <v>283164</v>
      </c>
      <c r="J20" s="86">
        <v>283164</v>
      </c>
      <c r="K20" s="24"/>
      <c r="L20" s="24"/>
      <c r="M20" s="86">
        <v>283164</v>
      </c>
      <c r="N20" s="24"/>
      <c r="O20" s="86"/>
      <c r="P20" s="86"/>
      <c r="Q20" s="86"/>
      <c r="R20" s="86"/>
      <c r="S20" s="86"/>
      <c r="T20" s="86"/>
      <c r="U20" s="86"/>
      <c r="V20" s="86"/>
      <c r="W20" s="86"/>
      <c r="X20" s="86"/>
    </row>
    <row r="21" ht="20.25" customHeight="1" spans="1:24">
      <c r="A21" s="182" t="s">
        <v>70</v>
      </c>
      <c r="B21" s="182" t="s">
        <v>70</v>
      </c>
      <c r="C21" s="182" t="s">
        <v>284</v>
      </c>
      <c r="D21" s="182" t="s">
        <v>285</v>
      </c>
      <c r="E21" s="182" t="s">
        <v>250</v>
      </c>
      <c r="F21" s="182" t="s">
        <v>251</v>
      </c>
      <c r="G21" s="182" t="s">
        <v>286</v>
      </c>
      <c r="H21" s="182" t="s">
        <v>285</v>
      </c>
      <c r="I21" s="86">
        <v>25420</v>
      </c>
      <c r="J21" s="86">
        <v>25420</v>
      </c>
      <c r="K21" s="24"/>
      <c r="L21" s="24"/>
      <c r="M21" s="86">
        <v>25420</v>
      </c>
      <c r="N21" s="24"/>
      <c r="O21" s="86"/>
      <c r="P21" s="86"/>
      <c r="Q21" s="86"/>
      <c r="R21" s="86"/>
      <c r="S21" s="86"/>
      <c r="T21" s="86"/>
      <c r="U21" s="86"/>
      <c r="V21" s="86"/>
      <c r="W21" s="86"/>
      <c r="X21" s="86"/>
    </row>
    <row r="22" ht="20.25" customHeight="1" spans="1:24">
      <c r="A22" s="182" t="s">
        <v>70</v>
      </c>
      <c r="B22" s="182" t="s">
        <v>70</v>
      </c>
      <c r="C22" s="182" t="s">
        <v>287</v>
      </c>
      <c r="D22" s="182" t="s">
        <v>288</v>
      </c>
      <c r="E22" s="182" t="s">
        <v>250</v>
      </c>
      <c r="F22" s="182" t="s">
        <v>251</v>
      </c>
      <c r="G22" s="182" t="s">
        <v>289</v>
      </c>
      <c r="H22" s="182" t="s">
        <v>290</v>
      </c>
      <c r="I22" s="86">
        <v>157200</v>
      </c>
      <c r="J22" s="86">
        <v>157200</v>
      </c>
      <c r="K22" s="24"/>
      <c r="L22" s="24"/>
      <c r="M22" s="86">
        <v>157200</v>
      </c>
      <c r="N22" s="24"/>
      <c r="O22" s="86"/>
      <c r="P22" s="86"/>
      <c r="Q22" s="86"/>
      <c r="R22" s="86"/>
      <c r="S22" s="86"/>
      <c r="T22" s="86"/>
      <c r="U22" s="86"/>
      <c r="V22" s="86"/>
      <c r="W22" s="86"/>
      <c r="X22" s="86"/>
    </row>
    <row r="23" ht="20.25" customHeight="1" spans="1:24">
      <c r="A23" s="182" t="s">
        <v>70</v>
      </c>
      <c r="B23" s="182" t="s">
        <v>70</v>
      </c>
      <c r="C23" s="182" t="s">
        <v>291</v>
      </c>
      <c r="D23" s="182" t="s">
        <v>292</v>
      </c>
      <c r="E23" s="182" t="s">
        <v>250</v>
      </c>
      <c r="F23" s="182" t="s">
        <v>251</v>
      </c>
      <c r="G23" s="182" t="s">
        <v>293</v>
      </c>
      <c r="H23" s="182" t="s">
        <v>292</v>
      </c>
      <c r="I23" s="86">
        <v>42765.12</v>
      </c>
      <c r="J23" s="86">
        <v>42765.12</v>
      </c>
      <c r="K23" s="24"/>
      <c r="L23" s="24"/>
      <c r="M23" s="86">
        <v>42765.12</v>
      </c>
      <c r="N23" s="24"/>
      <c r="O23" s="86"/>
      <c r="P23" s="86"/>
      <c r="Q23" s="86"/>
      <c r="R23" s="86"/>
      <c r="S23" s="86"/>
      <c r="T23" s="86"/>
      <c r="U23" s="86"/>
      <c r="V23" s="86"/>
      <c r="W23" s="86"/>
      <c r="X23" s="86"/>
    </row>
    <row r="24" ht="20.25" customHeight="1" spans="1:24">
      <c r="A24" s="182" t="s">
        <v>70</v>
      </c>
      <c r="B24" s="182" t="s">
        <v>70</v>
      </c>
      <c r="C24" s="182" t="s">
        <v>291</v>
      </c>
      <c r="D24" s="182" t="s">
        <v>292</v>
      </c>
      <c r="E24" s="182" t="s">
        <v>250</v>
      </c>
      <c r="F24" s="182" t="s">
        <v>251</v>
      </c>
      <c r="G24" s="182" t="s">
        <v>293</v>
      </c>
      <c r="H24" s="182" t="s">
        <v>292</v>
      </c>
      <c r="I24" s="86">
        <v>10512</v>
      </c>
      <c r="J24" s="86">
        <v>10512</v>
      </c>
      <c r="K24" s="24"/>
      <c r="L24" s="24"/>
      <c r="M24" s="86">
        <v>10512</v>
      </c>
      <c r="N24" s="24"/>
      <c r="O24" s="86"/>
      <c r="P24" s="86"/>
      <c r="Q24" s="86"/>
      <c r="R24" s="86"/>
      <c r="S24" s="86"/>
      <c r="T24" s="86"/>
      <c r="U24" s="86"/>
      <c r="V24" s="86"/>
      <c r="W24" s="86"/>
      <c r="X24" s="86"/>
    </row>
    <row r="25" ht="20.25" customHeight="1" spans="1:24">
      <c r="A25" s="182" t="s">
        <v>70</v>
      </c>
      <c r="B25" s="182" t="s">
        <v>70</v>
      </c>
      <c r="C25" s="182" t="s">
        <v>294</v>
      </c>
      <c r="D25" s="182" t="s">
        <v>295</v>
      </c>
      <c r="E25" s="182" t="s">
        <v>250</v>
      </c>
      <c r="F25" s="182" t="s">
        <v>251</v>
      </c>
      <c r="G25" s="182" t="s">
        <v>296</v>
      </c>
      <c r="H25" s="182" t="s">
        <v>297</v>
      </c>
      <c r="I25" s="86">
        <v>48433</v>
      </c>
      <c r="J25" s="86">
        <v>48433</v>
      </c>
      <c r="K25" s="24"/>
      <c r="L25" s="24"/>
      <c r="M25" s="86">
        <v>48433</v>
      </c>
      <c r="N25" s="24"/>
      <c r="O25" s="86"/>
      <c r="P25" s="86"/>
      <c r="Q25" s="86"/>
      <c r="R25" s="86"/>
      <c r="S25" s="86"/>
      <c r="T25" s="86"/>
      <c r="U25" s="86"/>
      <c r="V25" s="86"/>
      <c r="W25" s="86"/>
      <c r="X25" s="86"/>
    </row>
    <row r="26" ht="20.25" customHeight="1" spans="1:24">
      <c r="A26" s="182" t="s">
        <v>70</v>
      </c>
      <c r="B26" s="182" t="s">
        <v>70</v>
      </c>
      <c r="C26" s="182" t="s">
        <v>294</v>
      </c>
      <c r="D26" s="182" t="s">
        <v>295</v>
      </c>
      <c r="E26" s="182" t="s">
        <v>250</v>
      </c>
      <c r="F26" s="182" t="s">
        <v>251</v>
      </c>
      <c r="G26" s="182" t="s">
        <v>296</v>
      </c>
      <c r="H26" s="182" t="s">
        <v>297</v>
      </c>
      <c r="I26" s="86">
        <v>35000</v>
      </c>
      <c r="J26" s="86">
        <v>35000</v>
      </c>
      <c r="K26" s="24"/>
      <c r="L26" s="24"/>
      <c r="M26" s="86">
        <v>35000</v>
      </c>
      <c r="N26" s="24"/>
      <c r="O26" s="86"/>
      <c r="P26" s="86"/>
      <c r="Q26" s="86"/>
      <c r="R26" s="86"/>
      <c r="S26" s="86"/>
      <c r="T26" s="86"/>
      <c r="U26" s="86"/>
      <c r="V26" s="86"/>
      <c r="W26" s="86"/>
      <c r="X26" s="86"/>
    </row>
    <row r="27" ht="20.25" customHeight="1" spans="1:24">
      <c r="A27" s="182" t="s">
        <v>70</v>
      </c>
      <c r="B27" s="182" t="s">
        <v>70</v>
      </c>
      <c r="C27" s="182" t="s">
        <v>294</v>
      </c>
      <c r="D27" s="182" t="s">
        <v>295</v>
      </c>
      <c r="E27" s="182" t="s">
        <v>298</v>
      </c>
      <c r="F27" s="182" t="s">
        <v>299</v>
      </c>
      <c r="G27" s="182" t="s">
        <v>296</v>
      </c>
      <c r="H27" s="182" t="s">
        <v>297</v>
      </c>
      <c r="I27" s="86">
        <v>12000</v>
      </c>
      <c r="J27" s="86">
        <v>12000</v>
      </c>
      <c r="K27" s="24"/>
      <c r="L27" s="24"/>
      <c r="M27" s="86">
        <v>12000</v>
      </c>
      <c r="N27" s="24"/>
      <c r="O27" s="86"/>
      <c r="P27" s="86"/>
      <c r="Q27" s="86"/>
      <c r="R27" s="86"/>
      <c r="S27" s="86"/>
      <c r="T27" s="86"/>
      <c r="U27" s="86"/>
      <c r="V27" s="86"/>
      <c r="W27" s="86"/>
      <c r="X27" s="86"/>
    </row>
    <row r="28" ht="20.25" customHeight="1" spans="1:24">
      <c r="A28" s="182" t="s">
        <v>70</v>
      </c>
      <c r="B28" s="182" t="s">
        <v>70</v>
      </c>
      <c r="C28" s="182" t="s">
        <v>294</v>
      </c>
      <c r="D28" s="182" t="s">
        <v>295</v>
      </c>
      <c r="E28" s="182" t="s">
        <v>250</v>
      </c>
      <c r="F28" s="182" t="s">
        <v>251</v>
      </c>
      <c r="G28" s="182" t="s">
        <v>300</v>
      </c>
      <c r="H28" s="182" t="s">
        <v>301</v>
      </c>
      <c r="I28" s="86">
        <v>6239</v>
      </c>
      <c r="J28" s="86">
        <v>6239</v>
      </c>
      <c r="K28" s="24"/>
      <c r="L28" s="24"/>
      <c r="M28" s="86">
        <v>6239</v>
      </c>
      <c r="N28" s="24"/>
      <c r="O28" s="86"/>
      <c r="P28" s="86"/>
      <c r="Q28" s="86"/>
      <c r="R28" s="86"/>
      <c r="S28" s="86"/>
      <c r="T28" s="86"/>
      <c r="U28" s="86"/>
      <c r="V28" s="86"/>
      <c r="W28" s="86"/>
      <c r="X28" s="86"/>
    </row>
    <row r="29" ht="20.25" customHeight="1" spans="1:24">
      <c r="A29" s="182" t="s">
        <v>70</v>
      </c>
      <c r="B29" s="182" t="s">
        <v>70</v>
      </c>
      <c r="C29" s="182" t="s">
        <v>294</v>
      </c>
      <c r="D29" s="182" t="s">
        <v>295</v>
      </c>
      <c r="E29" s="182" t="s">
        <v>250</v>
      </c>
      <c r="F29" s="182" t="s">
        <v>251</v>
      </c>
      <c r="G29" s="182" t="s">
        <v>302</v>
      </c>
      <c r="H29" s="182" t="s">
        <v>303</v>
      </c>
      <c r="I29" s="86">
        <v>9639</v>
      </c>
      <c r="J29" s="86">
        <v>9639</v>
      </c>
      <c r="K29" s="24"/>
      <c r="L29" s="24"/>
      <c r="M29" s="86">
        <v>9639</v>
      </c>
      <c r="N29" s="24"/>
      <c r="O29" s="86"/>
      <c r="P29" s="86"/>
      <c r="Q29" s="86"/>
      <c r="R29" s="86"/>
      <c r="S29" s="86"/>
      <c r="T29" s="86"/>
      <c r="U29" s="86"/>
      <c r="V29" s="86"/>
      <c r="W29" s="86"/>
      <c r="X29" s="86"/>
    </row>
    <row r="30" ht="20.25" customHeight="1" spans="1:24">
      <c r="A30" s="182" t="s">
        <v>70</v>
      </c>
      <c r="B30" s="182" t="s">
        <v>70</v>
      </c>
      <c r="C30" s="182" t="s">
        <v>294</v>
      </c>
      <c r="D30" s="182" t="s">
        <v>295</v>
      </c>
      <c r="E30" s="182" t="s">
        <v>250</v>
      </c>
      <c r="F30" s="182" t="s">
        <v>251</v>
      </c>
      <c r="G30" s="182" t="s">
        <v>304</v>
      </c>
      <c r="H30" s="182" t="s">
        <v>305</v>
      </c>
      <c r="I30" s="86">
        <v>8500</v>
      </c>
      <c r="J30" s="86">
        <v>8500</v>
      </c>
      <c r="K30" s="24"/>
      <c r="L30" s="24"/>
      <c r="M30" s="86">
        <v>8500</v>
      </c>
      <c r="N30" s="24"/>
      <c r="O30" s="86"/>
      <c r="P30" s="86"/>
      <c r="Q30" s="86"/>
      <c r="R30" s="86"/>
      <c r="S30" s="86"/>
      <c r="T30" s="86"/>
      <c r="U30" s="86"/>
      <c r="V30" s="86"/>
      <c r="W30" s="86"/>
      <c r="X30" s="86"/>
    </row>
    <row r="31" ht="20.25" customHeight="1" spans="1:24">
      <c r="A31" s="182" t="s">
        <v>70</v>
      </c>
      <c r="B31" s="182" t="s">
        <v>70</v>
      </c>
      <c r="C31" s="182" t="s">
        <v>294</v>
      </c>
      <c r="D31" s="182" t="s">
        <v>295</v>
      </c>
      <c r="E31" s="182" t="s">
        <v>250</v>
      </c>
      <c r="F31" s="182" t="s">
        <v>251</v>
      </c>
      <c r="G31" s="182" t="s">
        <v>306</v>
      </c>
      <c r="H31" s="182" t="s">
        <v>307</v>
      </c>
      <c r="I31" s="86">
        <v>10200</v>
      </c>
      <c r="J31" s="86">
        <v>10200</v>
      </c>
      <c r="K31" s="24"/>
      <c r="L31" s="24"/>
      <c r="M31" s="86">
        <v>10200</v>
      </c>
      <c r="N31" s="24"/>
      <c r="O31" s="86"/>
      <c r="P31" s="86"/>
      <c r="Q31" s="86"/>
      <c r="R31" s="86"/>
      <c r="S31" s="86"/>
      <c r="T31" s="86"/>
      <c r="U31" s="86"/>
      <c r="V31" s="86"/>
      <c r="W31" s="86"/>
      <c r="X31" s="86"/>
    </row>
    <row r="32" ht="20.25" customHeight="1" spans="1:24">
      <c r="A32" s="182" t="s">
        <v>70</v>
      </c>
      <c r="B32" s="182" t="s">
        <v>70</v>
      </c>
      <c r="C32" s="182" t="s">
        <v>294</v>
      </c>
      <c r="D32" s="182" t="s">
        <v>295</v>
      </c>
      <c r="E32" s="182" t="s">
        <v>250</v>
      </c>
      <c r="F32" s="182" t="s">
        <v>251</v>
      </c>
      <c r="G32" s="182" t="s">
        <v>308</v>
      </c>
      <c r="H32" s="182" t="s">
        <v>309</v>
      </c>
      <c r="I32" s="86">
        <v>13600</v>
      </c>
      <c r="J32" s="86">
        <v>13600</v>
      </c>
      <c r="K32" s="24"/>
      <c r="L32" s="24"/>
      <c r="M32" s="86">
        <v>13600</v>
      </c>
      <c r="N32" s="24"/>
      <c r="O32" s="86"/>
      <c r="P32" s="86"/>
      <c r="Q32" s="86"/>
      <c r="R32" s="86"/>
      <c r="S32" s="86"/>
      <c r="T32" s="86"/>
      <c r="U32" s="86"/>
      <c r="V32" s="86"/>
      <c r="W32" s="86"/>
      <c r="X32" s="86"/>
    </row>
    <row r="33" ht="20.25" customHeight="1" spans="1:24">
      <c r="A33" s="182" t="s">
        <v>70</v>
      </c>
      <c r="B33" s="182" t="s">
        <v>70</v>
      </c>
      <c r="C33" s="182" t="s">
        <v>294</v>
      </c>
      <c r="D33" s="182" t="s">
        <v>295</v>
      </c>
      <c r="E33" s="182" t="s">
        <v>250</v>
      </c>
      <c r="F33" s="182" t="s">
        <v>251</v>
      </c>
      <c r="G33" s="182" t="s">
        <v>310</v>
      </c>
      <c r="H33" s="182" t="s">
        <v>311</v>
      </c>
      <c r="I33" s="86">
        <v>17000</v>
      </c>
      <c r="J33" s="86">
        <v>17000</v>
      </c>
      <c r="K33" s="24"/>
      <c r="L33" s="24"/>
      <c r="M33" s="86">
        <v>17000</v>
      </c>
      <c r="N33" s="24"/>
      <c r="O33" s="86"/>
      <c r="P33" s="86"/>
      <c r="Q33" s="86"/>
      <c r="R33" s="86"/>
      <c r="S33" s="86"/>
      <c r="T33" s="86"/>
      <c r="U33" s="86"/>
      <c r="V33" s="86"/>
      <c r="W33" s="86"/>
      <c r="X33" s="86"/>
    </row>
    <row r="34" ht="20.25" customHeight="1" spans="1:24">
      <c r="A34" s="182" t="s">
        <v>70</v>
      </c>
      <c r="B34" s="182" t="s">
        <v>70</v>
      </c>
      <c r="C34" s="182" t="s">
        <v>294</v>
      </c>
      <c r="D34" s="182" t="s">
        <v>295</v>
      </c>
      <c r="E34" s="182" t="s">
        <v>312</v>
      </c>
      <c r="F34" s="182" t="s">
        <v>313</v>
      </c>
      <c r="G34" s="182" t="s">
        <v>314</v>
      </c>
      <c r="H34" s="182" t="s">
        <v>315</v>
      </c>
      <c r="I34" s="86">
        <v>5100</v>
      </c>
      <c r="J34" s="86">
        <v>5100</v>
      </c>
      <c r="K34" s="24"/>
      <c r="L34" s="24"/>
      <c r="M34" s="86">
        <v>5100</v>
      </c>
      <c r="N34" s="24"/>
      <c r="O34" s="86"/>
      <c r="P34" s="86"/>
      <c r="Q34" s="86"/>
      <c r="R34" s="86"/>
      <c r="S34" s="86"/>
      <c r="T34" s="86"/>
      <c r="U34" s="86"/>
      <c r="V34" s="86"/>
      <c r="W34" s="86"/>
      <c r="X34" s="86"/>
    </row>
    <row r="35" ht="20.25" customHeight="1" spans="1:24">
      <c r="A35" s="182" t="s">
        <v>70</v>
      </c>
      <c r="B35" s="182" t="s">
        <v>70</v>
      </c>
      <c r="C35" s="182" t="s">
        <v>294</v>
      </c>
      <c r="D35" s="182" t="s">
        <v>295</v>
      </c>
      <c r="E35" s="182" t="s">
        <v>250</v>
      </c>
      <c r="F35" s="182" t="s">
        <v>251</v>
      </c>
      <c r="G35" s="182" t="s">
        <v>316</v>
      </c>
      <c r="H35" s="182" t="s">
        <v>317</v>
      </c>
      <c r="I35" s="86">
        <v>51000</v>
      </c>
      <c r="J35" s="86">
        <v>51000</v>
      </c>
      <c r="K35" s="24"/>
      <c r="L35" s="24"/>
      <c r="M35" s="86">
        <v>51000</v>
      </c>
      <c r="N35" s="24"/>
      <c r="O35" s="86"/>
      <c r="P35" s="86"/>
      <c r="Q35" s="86"/>
      <c r="R35" s="86"/>
      <c r="S35" s="86"/>
      <c r="T35" s="86"/>
      <c r="U35" s="86"/>
      <c r="V35" s="86"/>
      <c r="W35" s="86"/>
      <c r="X35" s="86"/>
    </row>
    <row r="36" ht="20.25" customHeight="1" spans="1:24">
      <c r="A36" s="182" t="s">
        <v>70</v>
      </c>
      <c r="B36" s="182" t="s">
        <v>70</v>
      </c>
      <c r="C36" s="182" t="s">
        <v>294</v>
      </c>
      <c r="D36" s="182" t="s">
        <v>295</v>
      </c>
      <c r="E36" s="182" t="s">
        <v>250</v>
      </c>
      <c r="F36" s="182" t="s">
        <v>251</v>
      </c>
      <c r="G36" s="182" t="s">
        <v>289</v>
      </c>
      <c r="H36" s="182" t="s">
        <v>290</v>
      </c>
      <c r="I36" s="86">
        <v>15720</v>
      </c>
      <c r="J36" s="86">
        <v>15720</v>
      </c>
      <c r="K36" s="24"/>
      <c r="L36" s="24"/>
      <c r="M36" s="86">
        <v>15720</v>
      </c>
      <c r="N36" s="24"/>
      <c r="O36" s="86"/>
      <c r="P36" s="86"/>
      <c r="Q36" s="86"/>
      <c r="R36" s="86"/>
      <c r="S36" s="86"/>
      <c r="T36" s="86"/>
      <c r="U36" s="86"/>
      <c r="V36" s="86"/>
      <c r="W36" s="86"/>
      <c r="X36" s="86"/>
    </row>
    <row r="37" ht="20.25" customHeight="1" spans="1:24">
      <c r="A37" s="182" t="s">
        <v>70</v>
      </c>
      <c r="B37" s="182" t="s">
        <v>70</v>
      </c>
      <c r="C37" s="182" t="s">
        <v>318</v>
      </c>
      <c r="D37" s="182" t="s">
        <v>319</v>
      </c>
      <c r="E37" s="182" t="s">
        <v>320</v>
      </c>
      <c r="F37" s="182" t="s">
        <v>319</v>
      </c>
      <c r="G37" s="182" t="s">
        <v>254</v>
      </c>
      <c r="H37" s="182" t="s">
        <v>255</v>
      </c>
      <c r="I37" s="86">
        <v>3360</v>
      </c>
      <c r="J37" s="86">
        <v>3360</v>
      </c>
      <c r="K37" s="24"/>
      <c r="L37" s="24"/>
      <c r="M37" s="86">
        <v>3360</v>
      </c>
      <c r="N37" s="24"/>
      <c r="O37" s="86"/>
      <c r="P37" s="86"/>
      <c r="Q37" s="86"/>
      <c r="R37" s="86"/>
      <c r="S37" s="86"/>
      <c r="T37" s="86"/>
      <c r="U37" s="86"/>
      <c r="V37" s="86"/>
      <c r="W37" s="86"/>
      <c r="X37" s="86"/>
    </row>
    <row r="38" ht="20.25" customHeight="1" spans="1:24">
      <c r="A38" s="182" t="s">
        <v>70</v>
      </c>
      <c r="B38" s="182" t="s">
        <v>70</v>
      </c>
      <c r="C38" s="182" t="s">
        <v>321</v>
      </c>
      <c r="D38" s="182" t="s">
        <v>226</v>
      </c>
      <c r="E38" s="182" t="s">
        <v>250</v>
      </c>
      <c r="F38" s="182" t="s">
        <v>251</v>
      </c>
      <c r="G38" s="182" t="s">
        <v>322</v>
      </c>
      <c r="H38" s="182" t="s">
        <v>226</v>
      </c>
      <c r="I38" s="86">
        <v>5000</v>
      </c>
      <c r="J38" s="86">
        <v>5000</v>
      </c>
      <c r="K38" s="24"/>
      <c r="L38" s="24"/>
      <c r="M38" s="86">
        <v>5000</v>
      </c>
      <c r="N38" s="24"/>
      <c r="O38" s="86"/>
      <c r="P38" s="86"/>
      <c r="Q38" s="86"/>
      <c r="R38" s="86"/>
      <c r="S38" s="86"/>
      <c r="T38" s="86"/>
      <c r="U38" s="86"/>
      <c r="V38" s="86"/>
      <c r="W38" s="86"/>
      <c r="X38" s="86"/>
    </row>
    <row r="39" ht="20.25" customHeight="1" spans="1:24">
      <c r="A39" s="182" t="s">
        <v>70</v>
      </c>
      <c r="B39" s="182" t="s">
        <v>70</v>
      </c>
      <c r="C39" s="182" t="s">
        <v>323</v>
      </c>
      <c r="D39" s="182" t="s">
        <v>324</v>
      </c>
      <c r="E39" s="182" t="s">
        <v>298</v>
      </c>
      <c r="F39" s="182" t="s">
        <v>299</v>
      </c>
      <c r="G39" s="182" t="s">
        <v>325</v>
      </c>
      <c r="H39" s="182" t="s">
        <v>326</v>
      </c>
      <c r="I39" s="86">
        <v>504000</v>
      </c>
      <c r="J39" s="86">
        <v>504000</v>
      </c>
      <c r="K39" s="24"/>
      <c r="L39" s="24"/>
      <c r="M39" s="86">
        <v>504000</v>
      </c>
      <c r="N39" s="24"/>
      <c r="O39" s="86"/>
      <c r="P39" s="86"/>
      <c r="Q39" s="86"/>
      <c r="R39" s="86"/>
      <c r="S39" s="86"/>
      <c r="T39" s="86"/>
      <c r="U39" s="86"/>
      <c r="V39" s="86"/>
      <c r="W39" s="86"/>
      <c r="X39" s="86"/>
    </row>
    <row r="40" ht="20.25" customHeight="1" spans="1:24">
      <c r="A40" s="182" t="s">
        <v>70</v>
      </c>
      <c r="B40" s="182" t="s">
        <v>70</v>
      </c>
      <c r="C40" s="182" t="s">
        <v>327</v>
      </c>
      <c r="D40" s="182" t="s">
        <v>328</v>
      </c>
      <c r="E40" s="182" t="s">
        <v>250</v>
      </c>
      <c r="F40" s="182" t="s">
        <v>251</v>
      </c>
      <c r="G40" s="182" t="s">
        <v>256</v>
      </c>
      <c r="H40" s="182" t="s">
        <v>257</v>
      </c>
      <c r="I40" s="86">
        <v>399480</v>
      </c>
      <c r="J40" s="86">
        <v>399480</v>
      </c>
      <c r="K40" s="24"/>
      <c r="L40" s="24"/>
      <c r="M40" s="86">
        <v>399480</v>
      </c>
      <c r="N40" s="24"/>
      <c r="O40" s="86"/>
      <c r="P40" s="86"/>
      <c r="Q40" s="86"/>
      <c r="R40" s="86"/>
      <c r="S40" s="86"/>
      <c r="T40" s="86"/>
      <c r="U40" s="86"/>
      <c r="V40" s="86"/>
      <c r="W40" s="86"/>
      <c r="X40" s="86"/>
    </row>
    <row r="41" ht="20.25" customHeight="1" spans="1:24">
      <c r="A41" s="182" t="s">
        <v>70</v>
      </c>
      <c r="B41" s="182" t="s">
        <v>70</v>
      </c>
      <c r="C41" s="182" t="s">
        <v>327</v>
      </c>
      <c r="D41" s="182" t="s">
        <v>328</v>
      </c>
      <c r="E41" s="182" t="s">
        <v>250</v>
      </c>
      <c r="F41" s="182" t="s">
        <v>251</v>
      </c>
      <c r="G41" s="182" t="s">
        <v>256</v>
      </c>
      <c r="H41" s="182" t="s">
        <v>257</v>
      </c>
      <c r="I41" s="86">
        <v>374000</v>
      </c>
      <c r="J41" s="86">
        <v>374000</v>
      </c>
      <c r="K41" s="24"/>
      <c r="L41" s="24"/>
      <c r="M41" s="86">
        <v>374000</v>
      </c>
      <c r="N41" s="24"/>
      <c r="O41" s="86"/>
      <c r="P41" s="86"/>
      <c r="Q41" s="86"/>
      <c r="R41" s="86"/>
      <c r="S41" s="86"/>
      <c r="T41" s="86"/>
      <c r="U41" s="86"/>
      <c r="V41" s="86"/>
      <c r="W41" s="86"/>
      <c r="X41" s="86"/>
    </row>
    <row r="42" ht="20.25" customHeight="1" spans="1:24">
      <c r="A42" s="182" t="s">
        <v>70</v>
      </c>
      <c r="B42" s="182" t="s">
        <v>70</v>
      </c>
      <c r="C42" s="182" t="s">
        <v>329</v>
      </c>
      <c r="D42" s="182" t="s">
        <v>330</v>
      </c>
      <c r="E42" s="182" t="s">
        <v>250</v>
      </c>
      <c r="F42" s="182" t="s">
        <v>251</v>
      </c>
      <c r="G42" s="182" t="s">
        <v>296</v>
      </c>
      <c r="H42" s="182" t="s">
        <v>297</v>
      </c>
      <c r="I42" s="86">
        <v>8640</v>
      </c>
      <c r="J42" s="86">
        <v>8640</v>
      </c>
      <c r="K42" s="24"/>
      <c r="L42" s="24"/>
      <c r="M42" s="86">
        <v>8640</v>
      </c>
      <c r="N42" s="24"/>
      <c r="O42" s="86"/>
      <c r="P42" s="86"/>
      <c r="Q42" s="86"/>
      <c r="R42" s="86"/>
      <c r="S42" s="86"/>
      <c r="T42" s="86"/>
      <c r="U42" s="86"/>
      <c r="V42" s="86"/>
      <c r="W42" s="86"/>
      <c r="X42" s="86"/>
    </row>
    <row r="43" ht="20.25" customHeight="1" spans="1:24">
      <c r="A43" s="182" t="s">
        <v>70</v>
      </c>
      <c r="B43" s="182" t="s">
        <v>70</v>
      </c>
      <c r="C43" s="182" t="s">
        <v>329</v>
      </c>
      <c r="D43" s="182" t="s">
        <v>330</v>
      </c>
      <c r="E43" s="182" t="s">
        <v>250</v>
      </c>
      <c r="F43" s="182" t="s">
        <v>251</v>
      </c>
      <c r="G43" s="182" t="s">
        <v>296</v>
      </c>
      <c r="H43" s="182" t="s">
        <v>297</v>
      </c>
      <c r="I43" s="86">
        <v>12000</v>
      </c>
      <c r="J43" s="86">
        <v>12000</v>
      </c>
      <c r="K43" s="24"/>
      <c r="L43" s="24"/>
      <c r="M43" s="86">
        <v>12000</v>
      </c>
      <c r="N43" s="24"/>
      <c r="O43" s="86"/>
      <c r="P43" s="86"/>
      <c r="Q43" s="86"/>
      <c r="R43" s="86"/>
      <c r="S43" s="86"/>
      <c r="T43" s="86"/>
      <c r="U43" s="86"/>
      <c r="V43" s="86"/>
      <c r="W43" s="86"/>
      <c r="X43" s="86"/>
    </row>
    <row r="44" ht="20.25" customHeight="1" spans="1:24">
      <c r="A44" s="182" t="s">
        <v>70</v>
      </c>
      <c r="B44" s="182" t="s">
        <v>70</v>
      </c>
      <c r="C44" s="182" t="s">
        <v>329</v>
      </c>
      <c r="D44" s="182" t="s">
        <v>330</v>
      </c>
      <c r="E44" s="182" t="s">
        <v>250</v>
      </c>
      <c r="F44" s="182" t="s">
        <v>251</v>
      </c>
      <c r="G44" s="182" t="s">
        <v>316</v>
      </c>
      <c r="H44" s="182" t="s">
        <v>317</v>
      </c>
      <c r="I44" s="86">
        <v>28800</v>
      </c>
      <c r="J44" s="86">
        <v>28800</v>
      </c>
      <c r="K44" s="24"/>
      <c r="L44" s="24"/>
      <c r="M44" s="86">
        <v>28800</v>
      </c>
      <c r="N44" s="24"/>
      <c r="O44" s="86"/>
      <c r="P44" s="86"/>
      <c r="Q44" s="86"/>
      <c r="R44" s="86"/>
      <c r="S44" s="86"/>
      <c r="T44" s="86"/>
      <c r="U44" s="86"/>
      <c r="V44" s="86"/>
      <c r="W44" s="86"/>
      <c r="X44" s="86"/>
    </row>
    <row r="45" ht="20.25" customHeight="1" spans="1:24">
      <c r="A45" s="182" t="s">
        <v>70</v>
      </c>
      <c r="B45" s="182" t="s">
        <v>70</v>
      </c>
      <c r="C45" s="182" t="s">
        <v>331</v>
      </c>
      <c r="D45" s="182" t="s">
        <v>332</v>
      </c>
      <c r="E45" s="182" t="s">
        <v>250</v>
      </c>
      <c r="F45" s="182" t="s">
        <v>251</v>
      </c>
      <c r="G45" s="182" t="s">
        <v>333</v>
      </c>
      <c r="H45" s="182" t="s">
        <v>334</v>
      </c>
      <c r="I45" s="86">
        <v>148800</v>
      </c>
      <c r="J45" s="86">
        <v>148800</v>
      </c>
      <c r="K45" s="24"/>
      <c r="L45" s="24"/>
      <c r="M45" s="86">
        <v>148800</v>
      </c>
      <c r="N45" s="24"/>
      <c r="O45" s="86"/>
      <c r="P45" s="86"/>
      <c r="Q45" s="86"/>
      <c r="R45" s="86"/>
      <c r="S45" s="86"/>
      <c r="T45" s="86"/>
      <c r="U45" s="86"/>
      <c r="V45" s="86"/>
      <c r="W45" s="86"/>
      <c r="X45" s="86"/>
    </row>
    <row r="46" ht="20.25" customHeight="1" spans="1:24">
      <c r="A46" s="182" t="s">
        <v>70</v>
      </c>
      <c r="B46" s="182" t="s">
        <v>70</v>
      </c>
      <c r="C46" s="182" t="s">
        <v>331</v>
      </c>
      <c r="D46" s="182" t="s">
        <v>332</v>
      </c>
      <c r="E46" s="182" t="s">
        <v>250</v>
      </c>
      <c r="F46" s="182" t="s">
        <v>251</v>
      </c>
      <c r="G46" s="182" t="s">
        <v>333</v>
      </c>
      <c r="H46" s="182" t="s">
        <v>334</v>
      </c>
      <c r="I46" s="86">
        <v>26280</v>
      </c>
      <c r="J46" s="86">
        <v>26280</v>
      </c>
      <c r="K46" s="24"/>
      <c r="L46" s="24"/>
      <c r="M46" s="86">
        <v>26280</v>
      </c>
      <c r="N46" s="24"/>
      <c r="O46" s="86"/>
      <c r="P46" s="86"/>
      <c r="Q46" s="86"/>
      <c r="R46" s="86"/>
      <c r="S46" s="86"/>
      <c r="T46" s="86"/>
      <c r="U46" s="86"/>
      <c r="V46" s="86"/>
      <c r="W46" s="86"/>
      <c r="X46" s="86"/>
    </row>
    <row r="47" ht="20.25" customHeight="1" spans="1:24">
      <c r="A47" s="182" t="s">
        <v>70</v>
      </c>
      <c r="B47" s="182" t="s">
        <v>70</v>
      </c>
      <c r="C47" s="182" t="s">
        <v>331</v>
      </c>
      <c r="D47" s="182" t="s">
        <v>332</v>
      </c>
      <c r="E47" s="182" t="s">
        <v>250</v>
      </c>
      <c r="F47" s="182" t="s">
        <v>251</v>
      </c>
      <c r="G47" s="182" t="s">
        <v>333</v>
      </c>
      <c r="H47" s="182" t="s">
        <v>334</v>
      </c>
      <c r="I47" s="86">
        <v>525600</v>
      </c>
      <c r="J47" s="86">
        <v>525600</v>
      </c>
      <c r="K47" s="24"/>
      <c r="L47" s="24"/>
      <c r="M47" s="86">
        <v>525600</v>
      </c>
      <c r="N47" s="24"/>
      <c r="O47" s="86"/>
      <c r="P47" s="86"/>
      <c r="Q47" s="86"/>
      <c r="R47" s="86"/>
      <c r="S47" s="86"/>
      <c r="T47" s="86"/>
      <c r="U47" s="86"/>
      <c r="V47" s="86"/>
      <c r="W47" s="86"/>
      <c r="X47" s="86"/>
    </row>
    <row r="48" ht="17.25" customHeight="1" spans="1:24">
      <c r="A48" s="33" t="s">
        <v>221</v>
      </c>
      <c r="B48" s="34"/>
      <c r="C48" s="183"/>
      <c r="D48" s="183"/>
      <c r="E48" s="183"/>
      <c r="F48" s="183"/>
      <c r="G48" s="183"/>
      <c r="H48" s="184"/>
      <c r="I48" s="86">
        <v>5717445.12</v>
      </c>
      <c r="J48" s="86">
        <v>5717445.12</v>
      </c>
      <c r="K48" s="86"/>
      <c r="L48" s="86"/>
      <c r="M48" s="86">
        <v>5717445.12</v>
      </c>
      <c r="N48" s="86"/>
      <c r="O48" s="86"/>
      <c r="P48" s="86"/>
      <c r="Q48" s="86"/>
      <c r="R48" s="86"/>
      <c r="S48" s="86"/>
      <c r="T48" s="86"/>
      <c r="U48" s="86"/>
      <c r="V48" s="86"/>
      <c r="W48" s="86"/>
      <c r="X48" s="86"/>
    </row>
  </sheetData>
  <mergeCells count="31">
    <mergeCell ref="A3:X3"/>
    <mergeCell ref="A4:H4"/>
    <mergeCell ref="I5:X5"/>
    <mergeCell ref="J6:N6"/>
    <mergeCell ref="O6:Q6"/>
    <mergeCell ref="S6:X6"/>
    <mergeCell ref="A48:H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7"/>
  <sheetViews>
    <sheetView showZeros="0" workbookViewId="0">
      <pane ySplit="1" topLeftCell="A2" activePane="bottomLeft" state="frozen"/>
      <selection/>
      <selection pane="bottomLeft" activeCell="O79" sqref="O79"/>
    </sheetView>
  </sheetViews>
  <sheetFormatPr defaultColWidth="9.14166666666667" defaultRowHeight="14.25" customHeight="1"/>
  <cols>
    <col min="1" max="1" width="10.2833333333333" customWidth="1"/>
    <col min="2" max="2" width="17.875" customWidth="1"/>
    <col min="3" max="3" width="32.85" customWidth="1"/>
    <col min="4" max="4" width="18.125" customWidth="1"/>
    <col min="5" max="5" width="8.125" customWidth="1"/>
    <col min="6" max="6" width="14.75" customWidth="1"/>
    <col min="7" max="7" width="9.85" customWidth="1"/>
    <col min="8" max="8" width="12.5" customWidth="1"/>
    <col min="9" max="9" width="15.25" customWidth="1"/>
    <col min="10" max="11" width="13.75" customWidth="1"/>
    <col min="12" max="13" width="10.875" customWidth="1"/>
    <col min="14" max="14" width="12.2833333333333" customWidth="1"/>
    <col min="15" max="15" width="12.7083333333333" customWidth="1"/>
    <col min="16" max="16" width="11.1416666666667" customWidth="1"/>
    <col min="17" max="17" width="15.25" customWidth="1"/>
    <col min="18"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1"/>
      <c r="E2" s="2"/>
      <c r="F2" s="2"/>
      <c r="G2" s="2"/>
      <c r="H2" s="2"/>
      <c r="U2" s="161"/>
      <c r="W2" s="174" t="s">
        <v>335</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61"/>
      <c r="W4" s="141" t="s">
        <v>2</v>
      </c>
    </row>
    <row r="5" ht="21.75" customHeight="1" spans="1:23">
      <c r="A5" s="9" t="s">
        <v>336</v>
      </c>
      <c r="B5" s="10" t="s">
        <v>232</v>
      </c>
      <c r="C5" s="9" t="s">
        <v>233</v>
      </c>
      <c r="D5" s="9" t="s">
        <v>337</v>
      </c>
      <c r="E5" s="10" t="s">
        <v>234</v>
      </c>
      <c r="F5" s="10" t="s">
        <v>235</v>
      </c>
      <c r="G5" s="10" t="s">
        <v>338</v>
      </c>
      <c r="H5" s="10" t="s">
        <v>339</v>
      </c>
      <c r="I5" s="28" t="s">
        <v>56</v>
      </c>
      <c r="J5" s="11" t="s">
        <v>340</v>
      </c>
      <c r="K5" s="12"/>
      <c r="L5" s="12"/>
      <c r="M5" s="13"/>
      <c r="N5" s="11" t="s">
        <v>240</v>
      </c>
      <c r="O5" s="12"/>
      <c r="P5" s="13"/>
      <c r="Q5" s="10" t="s">
        <v>62</v>
      </c>
      <c r="R5" s="11" t="s">
        <v>63</v>
      </c>
      <c r="S5" s="12"/>
      <c r="T5" s="12"/>
      <c r="U5" s="12"/>
      <c r="V5" s="12"/>
      <c r="W5" s="13"/>
    </row>
    <row r="6" ht="21.75" customHeight="1" spans="1:23">
      <c r="A6" s="14"/>
      <c r="B6" s="29"/>
      <c r="C6" s="14"/>
      <c r="D6" s="14"/>
      <c r="E6" s="15"/>
      <c r="F6" s="15"/>
      <c r="G6" s="15"/>
      <c r="H6" s="15"/>
      <c r="I6" s="29"/>
      <c r="J6" s="168" t="s">
        <v>59</v>
      </c>
      <c r="K6" s="169"/>
      <c r="L6" s="10" t="s">
        <v>60</v>
      </c>
      <c r="M6" s="10" t="s">
        <v>61</v>
      </c>
      <c r="N6" s="10" t="s">
        <v>59</v>
      </c>
      <c r="O6" s="10" t="s">
        <v>60</v>
      </c>
      <c r="P6" s="10" t="s">
        <v>61</v>
      </c>
      <c r="Q6" s="15"/>
      <c r="R6" s="10" t="s">
        <v>58</v>
      </c>
      <c r="S6" s="10" t="s">
        <v>65</v>
      </c>
      <c r="T6" s="10" t="s">
        <v>246</v>
      </c>
      <c r="U6" s="10" t="s">
        <v>67</v>
      </c>
      <c r="V6" s="10" t="s">
        <v>68</v>
      </c>
      <c r="W6" s="10" t="s">
        <v>69</v>
      </c>
    </row>
    <row r="7" ht="21" customHeight="1" spans="1:23">
      <c r="A7" s="29"/>
      <c r="B7" s="29"/>
      <c r="C7" s="29"/>
      <c r="D7" s="29"/>
      <c r="E7" s="29"/>
      <c r="F7" s="29"/>
      <c r="G7" s="29"/>
      <c r="H7" s="29"/>
      <c r="I7" s="29"/>
      <c r="J7" s="170" t="s">
        <v>58</v>
      </c>
      <c r="K7" s="171"/>
      <c r="L7" s="29"/>
      <c r="M7" s="29"/>
      <c r="N7" s="29"/>
      <c r="O7" s="29"/>
      <c r="P7" s="29"/>
      <c r="Q7" s="29"/>
      <c r="R7" s="29"/>
      <c r="S7" s="29"/>
      <c r="T7" s="29"/>
      <c r="U7" s="29"/>
      <c r="V7" s="29"/>
      <c r="W7" s="29"/>
    </row>
    <row r="8" ht="39.75" customHeight="1" spans="1:23">
      <c r="A8" s="17"/>
      <c r="B8" s="19"/>
      <c r="C8" s="17"/>
      <c r="D8" s="17"/>
      <c r="E8" s="18"/>
      <c r="F8" s="18"/>
      <c r="G8" s="18"/>
      <c r="H8" s="18"/>
      <c r="I8" s="19"/>
      <c r="J8" s="66" t="s">
        <v>58</v>
      </c>
      <c r="K8" s="66" t="s">
        <v>341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0" t="s">
        <v>342</v>
      </c>
      <c r="B10" s="70" t="s">
        <v>343</v>
      </c>
      <c r="C10" s="70" t="s">
        <v>344</v>
      </c>
      <c r="D10" s="70" t="s">
        <v>70</v>
      </c>
      <c r="E10" s="70" t="s">
        <v>345</v>
      </c>
      <c r="F10" s="70" t="s">
        <v>346</v>
      </c>
      <c r="G10" s="70" t="s">
        <v>347</v>
      </c>
      <c r="H10" s="70" t="s">
        <v>348</v>
      </c>
      <c r="I10" s="86">
        <f>J10+L10+N10+O10+R10</f>
        <v>177830</v>
      </c>
      <c r="J10" s="86">
        <v>177830</v>
      </c>
      <c r="K10" s="86">
        <v>177830</v>
      </c>
      <c r="L10" s="86"/>
      <c r="M10" s="86"/>
      <c r="N10" s="86"/>
      <c r="O10" s="86"/>
      <c r="P10" s="86"/>
      <c r="Q10" s="86"/>
      <c r="R10" s="86"/>
      <c r="S10" s="86"/>
      <c r="T10" s="86"/>
      <c r="U10" s="86"/>
      <c r="V10" s="86"/>
      <c r="W10" s="86"/>
    </row>
    <row r="11" ht="21.75" customHeight="1" spans="1:23">
      <c r="A11" s="70" t="s">
        <v>342</v>
      </c>
      <c r="B11" s="70" t="s">
        <v>343</v>
      </c>
      <c r="C11" s="70" t="s">
        <v>344</v>
      </c>
      <c r="D11" s="70" t="s">
        <v>70</v>
      </c>
      <c r="E11" s="70" t="s">
        <v>349</v>
      </c>
      <c r="F11" s="70" t="s">
        <v>350</v>
      </c>
      <c r="G11" s="70" t="s">
        <v>347</v>
      </c>
      <c r="H11" s="70" t="s">
        <v>348</v>
      </c>
      <c r="I11" s="86">
        <f t="shared" ref="I11:I42" si="0">J11+L11+N11+O11+R11</f>
        <v>412885</v>
      </c>
      <c r="J11" s="86">
        <v>412885</v>
      </c>
      <c r="K11" s="86">
        <v>412885</v>
      </c>
      <c r="L11" s="86"/>
      <c r="M11" s="86"/>
      <c r="N11" s="86"/>
      <c r="O11" s="86"/>
      <c r="P11" s="86"/>
      <c r="Q11" s="86"/>
      <c r="R11" s="86"/>
      <c r="S11" s="86"/>
      <c r="T11" s="86"/>
      <c r="U11" s="86"/>
      <c r="V11" s="86"/>
      <c r="W11" s="86"/>
    </row>
    <row r="12" ht="21.75" customHeight="1" spans="1:23">
      <c r="A12" s="70" t="s">
        <v>342</v>
      </c>
      <c r="B12" s="70" t="s">
        <v>351</v>
      </c>
      <c r="C12" s="70" t="s">
        <v>352</v>
      </c>
      <c r="D12" s="70" t="s">
        <v>70</v>
      </c>
      <c r="E12" s="70" t="s">
        <v>353</v>
      </c>
      <c r="F12" s="70" t="s">
        <v>354</v>
      </c>
      <c r="G12" s="70" t="s">
        <v>347</v>
      </c>
      <c r="H12" s="70" t="s">
        <v>348</v>
      </c>
      <c r="I12" s="86">
        <f t="shared" si="0"/>
        <v>768</v>
      </c>
      <c r="J12" s="86">
        <v>768</v>
      </c>
      <c r="K12" s="86">
        <v>768</v>
      </c>
      <c r="L12" s="86"/>
      <c r="M12" s="86"/>
      <c r="N12" s="86"/>
      <c r="O12" s="86"/>
      <c r="P12" s="86"/>
      <c r="Q12" s="86"/>
      <c r="R12" s="86"/>
      <c r="S12" s="86"/>
      <c r="T12" s="86"/>
      <c r="U12" s="86"/>
      <c r="V12" s="86"/>
      <c r="W12" s="86"/>
    </row>
    <row r="13" ht="21.75" customHeight="1" spans="1:23">
      <c r="A13" s="70" t="s">
        <v>342</v>
      </c>
      <c r="B13" s="70" t="s">
        <v>355</v>
      </c>
      <c r="C13" s="70" t="s">
        <v>356</v>
      </c>
      <c r="D13" s="70" t="s">
        <v>70</v>
      </c>
      <c r="E13" s="70" t="s">
        <v>357</v>
      </c>
      <c r="F13" s="70" t="s">
        <v>358</v>
      </c>
      <c r="G13" s="70" t="s">
        <v>347</v>
      </c>
      <c r="H13" s="70" t="s">
        <v>348</v>
      </c>
      <c r="I13" s="86">
        <f t="shared" si="0"/>
        <v>38400</v>
      </c>
      <c r="J13" s="86">
        <v>38400</v>
      </c>
      <c r="K13" s="86">
        <v>38400</v>
      </c>
      <c r="L13" s="86"/>
      <c r="M13" s="86"/>
      <c r="N13" s="86"/>
      <c r="O13" s="86"/>
      <c r="P13" s="86"/>
      <c r="Q13" s="86"/>
      <c r="R13" s="86"/>
      <c r="S13" s="86"/>
      <c r="T13" s="86"/>
      <c r="U13" s="86"/>
      <c r="V13" s="86"/>
      <c r="W13" s="86"/>
    </row>
    <row r="14" ht="21.75" customHeight="1" spans="1:23">
      <c r="A14" s="70" t="s">
        <v>342</v>
      </c>
      <c r="B14" s="70" t="s">
        <v>359</v>
      </c>
      <c r="C14" s="70" t="s">
        <v>360</v>
      </c>
      <c r="D14" s="70" t="s">
        <v>70</v>
      </c>
      <c r="E14" s="70" t="s">
        <v>345</v>
      </c>
      <c r="F14" s="70" t="s">
        <v>346</v>
      </c>
      <c r="G14" s="70" t="s">
        <v>347</v>
      </c>
      <c r="H14" s="70" t="s">
        <v>348</v>
      </c>
      <c r="I14" s="86">
        <f t="shared" si="0"/>
        <v>50000</v>
      </c>
      <c r="J14" s="86">
        <v>50000</v>
      </c>
      <c r="K14" s="86">
        <v>50000</v>
      </c>
      <c r="L14" s="86"/>
      <c r="M14" s="86"/>
      <c r="N14" s="86"/>
      <c r="O14" s="86"/>
      <c r="P14" s="86"/>
      <c r="Q14" s="86"/>
      <c r="R14" s="86"/>
      <c r="S14" s="86"/>
      <c r="T14" s="86"/>
      <c r="U14" s="86"/>
      <c r="V14" s="86"/>
      <c r="W14" s="86"/>
    </row>
    <row r="15" ht="21.75" customHeight="1" spans="1:23">
      <c r="A15" s="70" t="s">
        <v>342</v>
      </c>
      <c r="B15" s="70" t="s">
        <v>359</v>
      </c>
      <c r="C15" s="70" t="s">
        <v>360</v>
      </c>
      <c r="D15" s="70" t="s">
        <v>70</v>
      </c>
      <c r="E15" s="70" t="s">
        <v>349</v>
      </c>
      <c r="F15" s="70" t="s">
        <v>350</v>
      </c>
      <c r="G15" s="70" t="s">
        <v>347</v>
      </c>
      <c r="H15" s="70" t="s">
        <v>348</v>
      </c>
      <c r="I15" s="86">
        <f t="shared" si="0"/>
        <v>70000</v>
      </c>
      <c r="J15" s="86">
        <v>70000</v>
      </c>
      <c r="K15" s="86">
        <v>70000</v>
      </c>
      <c r="L15" s="86"/>
      <c r="M15" s="86"/>
      <c r="N15" s="86"/>
      <c r="O15" s="86"/>
      <c r="P15" s="86"/>
      <c r="Q15" s="86"/>
      <c r="R15" s="86"/>
      <c r="S15" s="86"/>
      <c r="T15" s="86"/>
      <c r="U15" s="86"/>
      <c r="V15" s="86"/>
      <c r="W15" s="86"/>
    </row>
    <row r="16" ht="21.75" customHeight="1" spans="1:23">
      <c r="A16" s="70" t="s">
        <v>342</v>
      </c>
      <c r="B16" s="70" t="s">
        <v>361</v>
      </c>
      <c r="C16" s="70" t="s">
        <v>362</v>
      </c>
      <c r="D16" s="70" t="s">
        <v>70</v>
      </c>
      <c r="E16" s="70" t="s">
        <v>345</v>
      </c>
      <c r="F16" s="70" t="s">
        <v>346</v>
      </c>
      <c r="G16" s="70" t="s">
        <v>363</v>
      </c>
      <c r="H16" s="70" t="s">
        <v>364</v>
      </c>
      <c r="I16" s="86">
        <f t="shared" si="0"/>
        <v>1563520</v>
      </c>
      <c r="J16" s="86">
        <v>1563520</v>
      </c>
      <c r="K16" s="86">
        <v>1563520</v>
      </c>
      <c r="L16" s="86"/>
      <c r="M16" s="86"/>
      <c r="N16" s="86"/>
      <c r="O16" s="86"/>
      <c r="P16" s="86"/>
      <c r="Q16" s="86"/>
      <c r="R16" s="86"/>
      <c r="S16" s="86"/>
      <c r="T16" s="86"/>
      <c r="U16" s="86"/>
      <c r="V16" s="86"/>
      <c r="W16" s="86"/>
    </row>
    <row r="17" ht="21.75" customHeight="1" spans="1:23">
      <c r="A17" s="70" t="s">
        <v>342</v>
      </c>
      <c r="B17" s="70" t="s">
        <v>361</v>
      </c>
      <c r="C17" s="70" t="s">
        <v>362</v>
      </c>
      <c r="D17" s="70" t="s">
        <v>70</v>
      </c>
      <c r="E17" s="70" t="s">
        <v>349</v>
      </c>
      <c r="F17" s="70" t="s">
        <v>350</v>
      </c>
      <c r="G17" s="70" t="s">
        <v>363</v>
      </c>
      <c r="H17" s="70" t="s">
        <v>364</v>
      </c>
      <c r="I17" s="86">
        <f t="shared" si="0"/>
        <v>328320</v>
      </c>
      <c r="J17" s="86">
        <v>328320</v>
      </c>
      <c r="K17" s="86">
        <v>328320</v>
      </c>
      <c r="L17" s="86"/>
      <c r="M17" s="86"/>
      <c r="N17" s="86"/>
      <c r="O17" s="86"/>
      <c r="P17" s="86"/>
      <c r="Q17" s="86"/>
      <c r="R17" s="86"/>
      <c r="S17" s="86"/>
      <c r="T17" s="86"/>
      <c r="U17" s="86"/>
      <c r="V17" s="86"/>
      <c r="W17" s="86"/>
    </row>
    <row r="18" ht="21.75" customHeight="1" spans="1:23">
      <c r="A18" s="70" t="s">
        <v>342</v>
      </c>
      <c r="B18" s="70" t="s">
        <v>365</v>
      </c>
      <c r="C18" s="70" t="s">
        <v>366</v>
      </c>
      <c r="D18" s="70" t="s">
        <v>70</v>
      </c>
      <c r="E18" s="70" t="s">
        <v>367</v>
      </c>
      <c r="F18" s="70" t="s">
        <v>368</v>
      </c>
      <c r="G18" s="70" t="s">
        <v>347</v>
      </c>
      <c r="H18" s="70" t="s">
        <v>348</v>
      </c>
      <c r="I18" s="86">
        <f t="shared" si="0"/>
        <v>4032</v>
      </c>
      <c r="J18" s="86">
        <v>4032</v>
      </c>
      <c r="K18" s="86">
        <v>4032</v>
      </c>
      <c r="L18" s="86"/>
      <c r="M18" s="86"/>
      <c r="N18" s="86"/>
      <c r="O18" s="86"/>
      <c r="P18" s="86"/>
      <c r="Q18" s="86"/>
      <c r="R18" s="86"/>
      <c r="S18" s="86"/>
      <c r="T18" s="86"/>
      <c r="U18" s="86"/>
      <c r="V18" s="86"/>
      <c r="W18" s="86"/>
    </row>
    <row r="19" ht="21.75" customHeight="1" spans="1:23">
      <c r="A19" s="70" t="s">
        <v>342</v>
      </c>
      <c r="B19" s="70" t="s">
        <v>369</v>
      </c>
      <c r="C19" s="70" t="s">
        <v>370</v>
      </c>
      <c r="D19" s="70" t="s">
        <v>70</v>
      </c>
      <c r="E19" s="70" t="s">
        <v>367</v>
      </c>
      <c r="F19" s="70" t="s">
        <v>368</v>
      </c>
      <c r="G19" s="70" t="s">
        <v>347</v>
      </c>
      <c r="H19" s="70" t="s">
        <v>348</v>
      </c>
      <c r="I19" s="86">
        <f t="shared" si="0"/>
        <v>12800</v>
      </c>
      <c r="J19" s="86">
        <v>12800</v>
      </c>
      <c r="K19" s="86">
        <v>12800</v>
      </c>
      <c r="L19" s="86"/>
      <c r="M19" s="86"/>
      <c r="N19" s="86"/>
      <c r="O19" s="86"/>
      <c r="P19" s="86"/>
      <c r="Q19" s="86"/>
      <c r="R19" s="86"/>
      <c r="S19" s="86"/>
      <c r="T19" s="86"/>
      <c r="U19" s="86"/>
      <c r="V19" s="86"/>
      <c r="W19" s="86"/>
    </row>
    <row r="20" ht="21.75" customHeight="1" spans="1:23">
      <c r="A20" s="70" t="s">
        <v>342</v>
      </c>
      <c r="B20" s="70" t="s">
        <v>371</v>
      </c>
      <c r="C20" s="70" t="s">
        <v>372</v>
      </c>
      <c r="D20" s="70" t="s">
        <v>70</v>
      </c>
      <c r="E20" s="70" t="s">
        <v>367</v>
      </c>
      <c r="F20" s="70" t="s">
        <v>368</v>
      </c>
      <c r="G20" s="70" t="s">
        <v>347</v>
      </c>
      <c r="H20" s="70" t="s">
        <v>348</v>
      </c>
      <c r="I20" s="86">
        <f t="shared" si="0"/>
        <v>2397</v>
      </c>
      <c r="J20" s="86">
        <v>2397</v>
      </c>
      <c r="K20" s="86">
        <v>2397</v>
      </c>
      <c r="L20" s="86"/>
      <c r="M20" s="86"/>
      <c r="N20" s="86"/>
      <c r="O20" s="86"/>
      <c r="P20" s="86"/>
      <c r="Q20" s="86"/>
      <c r="R20" s="86"/>
      <c r="S20" s="86"/>
      <c r="T20" s="86"/>
      <c r="U20" s="86"/>
      <c r="V20" s="86"/>
      <c r="W20" s="86"/>
    </row>
    <row r="21" ht="21.75" customHeight="1" spans="1:23">
      <c r="A21" s="70" t="s">
        <v>342</v>
      </c>
      <c r="B21" s="70" t="s">
        <v>373</v>
      </c>
      <c r="C21" s="70" t="s">
        <v>374</v>
      </c>
      <c r="D21" s="70" t="s">
        <v>70</v>
      </c>
      <c r="E21" s="70" t="s">
        <v>375</v>
      </c>
      <c r="F21" s="70" t="s">
        <v>376</v>
      </c>
      <c r="G21" s="70" t="s">
        <v>347</v>
      </c>
      <c r="H21" s="70" t="s">
        <v>348</v>
      </c>
      <c r="I21" s="86">
        <f t="shared" si="0"/>
        <v>6032.5</v>
      </c>
      <c r="J21" s="86"/>
      <c r="K21" s="86"/>
      <c r="L21" s="86"/>
      <c r="M21" s="86"/>
      <c r="N21" s="86"/>
      <c r="O21" s="86"/>
      <c r="P21" s="86"/>
      <c r="Q21" s="86"/>
      <c r="R21" s="86">
        <v>6032.5</v>
      </c>
      <c r="S21" s="86"/>
      <c r="T21" s="86"/>
      <c r="U21" s="86"/>
      <c r="V21" s="86"/>
      <c r="W21" s="86">
        <v>6032.5</v>
      </c>
    </row>
    <row r="22" ht="21.75" customHeight="1" spans="1:23">
      <c r="A22" s="70" t="s">
        <v>377</v>
      </c>
      <c r="B22" s="70" t="s">
        <v>378</v>
      </c>
      <c r="C22" s="70" t="s">
        <v>379</v>
      </c>
      <c r="D22" s="70" t="s">
        <v>70</v>
      </c>
      <c r="E22" s="70" t="s">
        <v>380</v>
      </c>
      <c r="F22" s="70" t="s">
        <v>381</v>
      </c>
      <c r="G22" s="70" t="s">
        <v>347</v>
      </c>
      <c r="H22" s="70" t="s">
        <v>348</v>
      </c>
      <c r="I22" s="86">
        <f t="shared" si="0"/>
        <v>20000000</v>
      </c>
      <c r="J22" s="86">
        <v>20000000</v>
      </c>
      <c r="K22" s="86">
        <v>20000000</v>
      </c>
      <c r="L22" s="86"/>
      <c r="M22" s="86"/>
      <c r="N22" s="86"/>
      <c r="O22" s="86"/>
      <c r="P22" s="86"/>
      <c r="Q22" s="86"/>
      <c r="R22" s="86"/>
      <c r="S22" s="86"/>
      <c r="T22" s="86"/>
      <c r="U22" s="86"/>
      <c r="V22" s="86"/>
      <c r="W22" s="86"/>
    </row>
    <row r="23" ht="21.75" customHeight="1" spans="1:23">
      <c r="A23" s="70" t="s">
        <v>377</v>
      </c>
      <c r="B23" s="70" t="s">
        <v>382</v>
      </c>
      <c r="C23" s="70" t="s">
        <v>383</v>
      </c>
      <c r="D23" s="70" t="s">
        <v>70</v>
      </c>
      <c r="E23" s="70" t="s">
        <v>384</v>
      </c>
      <c r="F23" s="70" t="s">
        <v>385</v>
      </c>
      <c r="G23" s="70" t="s">
        <v>347</v>
      </c>
      <c r="H23" s="70" t="s">
        <v>348</v>
      </c>
      <c r="I23" s="86">
        <f t="shared" si="0"/>
        <v>351064</v>
      </c>
      <c r="J23" s="86">
        <v>351064</v>
      </c>
      <c r="K23" s="86">
        <v>351064</v>
      </c>
      <c r="L23" s="86"/>
      <c r="M23" s="86"/>
      <c r="N23" s="86"/>
      <c r="O23" s="86"/>
      <c r="P23" s="86"/>
      <c r="Q23" s="86"/>
      <c r="R23" s="86"/>
      <c r="S23" s="86"/>
      <c r="T23" s="86"/>
      <c r="U23" s="86"/>
      <c r="V23" s="86"/>
      <c r="W23" s="86"/>
    </row>
    <row r="24" ht="21.75" customHeight="1" spans="1:23">
      <c r="A24" s="70" t="s">
        <v>377</v>
      </c>
      <c r="B24" s="70" t="s">
        <v>386</v>
      </c>
      <c r="C24" s="70" t="s">
        <v>387</v>
      </c>
      <c r="D24" s="70" t="s">
        <v>70</v>
      </c>
      <c r="E24" s="70" t="s">
        <v>375</v>
      </c>
      <c r="F24" s="70" t="s">
        <v>376</v>
      </c>
      <c r="G24" s="70" t="s">
        <v>347</v>
      </c>
      <c r="H24" s="70" t="s">
        <v>348</v>
      </c>
      <c r="I24" s="86">
        <f t="shared" si="0"/>
        <v>280000</v>
      </c>
      <c r="J24" s="86">
        <v>280000</v>
      </c>
      <c r="K24" s="86">
        <v>280000</v>
      </c>
      <c r="L24" s="86"/>
      <c r="M24" s="86"/>
      <c r="N24" s="86"/>
      <c r="O24" s="86"/>
      <c r="P24" s="86"/>
      <c r="Q24" s="86"/>
      <c r="R24" s="86"/>
      <c r="S24" s="86"/>
      <c r="T24" s="86"/>
      <c r="U24" s="86"/>
      <c r="V24" s="86"/>
      <c r="W24" s="86"/>
    </row>
    <row r="25" ht="21.75" customHeight="1" spans="1:23">
      <c r="A25" s="70" t="s">
        <v>377</v>
      </c>
      <c r="B25" s="70" t="s">
        <v>386</v>
      </c>
      <c r="C25" s="70" t="s">
        <v>387</v>
      </c>
      <c r="D25" s="70" t="s">
        <v>70</v>
      </c>
      <c r="E25" s="70" t="s">
        <v>384</v>
      </c>
      <c r="F25" s="70" t="s">
        <v>385</v>
      </c>
      <c r="G25" s="70" t="s">
        <v>347</v>
      </c>
      <c r="H25" s="70" t="s">
        <v>348</v>
      </c>
      <c r="I25" s="86">
        <f t="shared" si="0"/>
        <v>1908970.38</v>
      </c>
      <c r="J25" s="86">
        <v>1908970.38</v>
      </c>
      <c r="K25" s="86">
        <v>1908970.38</v>
      </c>
      <c r="L25" s="86"/>
      <c r="M25" s="86"/>
      <c r="N25" s="86"/>
      <c r="O25" s="86"/>
      <c r="P25" s="86"/>
      <c r="Q25" s="86"/>
      <c r="R25" s="86"/>
      <c r="S25" s="86"/>
      <c r="T25" s="86"/>
      <c r="U25" s="86"/>
      <c r="V25" s="86"/>
      <c r="W25" s="86"/>
    </row>
    <row r="26" ht="21.75" customHeight="1" spans="1:23">
      <c r="A26" s="70" t="s">
        <v>377</v>
      </c>
      <c r="B26" s="70" t="s">
        <v>388</v>
      </c>
      <c r="C26" s="70" t="s">
        <v>389</v>
      </c>
      <c r="D26" s="70" t="s">
        <v>70</v>
      </c>
      <c r="E26" s="70" t="s">
        <v>357</v>
      </c>
      <c r="F26" s="70" t="s">
        <v>358</v>
      </c>
      <c r="G26" s="70" t="s">
        <v>347</v>
      </c>
      <c r="H26" s="70" t="s">
        <v>348</v>
      </c>
      <c r="I26" s="86">
        <f t="shared" si="0"/>
        <v>4800</v>
      </c>
      <c r="J26" s="86">
        <v>4800</v>
      </c>
      <c r="K26" s="86">
        <v>4800</v>
      </c>
      <c r="L26" s="86"/>
      <c r="M26" s="86"/>
      <c r="N26" s="86"/>
      <c r="O26" s="86"/>
      <c r="P26" s="86"/>
      <c r="Q26" s="86"/>
      <c r="R26" s="86"/>
      <c r="S26" s="86"/>
      <c r="T26" s="86"/>
      <c r="U26" s="86"/>
      <c r="V26" s="86"/>
      <c r="W26" s="86"/>
    </row>
    <row r="27" ht="21.75" customHeight="1" spans="1:23">
      <c r="A27" s="70" t="s">
        <v>377</v>
      </c>
      <c r="B27" s="70" t="s">
        <v>388</v>
      </c>
      <c r="C27" s="70" t="s">
        <v>389</v>
      </c>
      <c r="D27" s="70" t="s">
        <v>70</v>
      </c>
      <c r="E27" s="70" t="s">
        <v>345</v>
      </c>
      <c r="F27" s="70" t="s">
        <v>346</v>
      </c>
      <c r="G27" s="70" t="s">
        <v>347</v>
      </c>
      <c r="H27" s="70" t="s">
        <v>348</v>
      </c>
      <c r="I27" s="86">
        <f t="shared" si="0"/>
        <v>1060160</v>
      </c>
      <c r="J27" s="86">
        <v>1060160</v>
      </c>
      <c r="K27" s="86">
        <v>1060160</v>
      </c>
      <c r="L27" s="86"/>
      <c r="M27" s="86"/>
      <c r="N27" s="86"/>
      <c r="O27" s="86"/>
      <c r="P27" s="86"/>
      <c r="Q27" s="86"/>
      <c r="R27" s="86"/>
      <c r="S27" s="86"/>
      <c r="T27" s="86"/>
      <c r="U27" s="86"/>
      <c r="V27" s="86"/>
      <c r="W27" s="86"/>
    </row>
    <row r="28" ht="21.75" customHeight="1" spans="1:23">
      <c r="A28" s="70" t="s">
        <v>377</v>
      </c>
      <c r="B28" s="70" t="s">
        <v>388</v>
      </c>
      <c r="C28" s="70" t="s">
        <v>389</v>
      </c>
      <c r="D28" s="70" t="s">
        <v>70</v>
      </c>
      <c r="E28" s="70" t="s">
        <v>384</v>
      </c>
      <c r="F28" s="70" t="s">
        <v>385</v>
      </c>
      <c r="G28" s="70" t="s">
        <v>347</v>
      </c>
      <c r="H28" s="70" t="s">
        <v>348</v>
      </c>
      <c r="I28" s="86">
        <f t="shared" si="0"/>
        <v>110000</v>
      </c>
      <c r="J28" s="86">
        <v>110000</v>
      </c>
      <c r="K28" s="86">
        <v>110000</v>
      </c>
      <c r="L28" s="86"/>
      <c r="M28" s="86"/>
      <c r="N28" s="86"/>
      <c r="O28" s="86"/>
      <c r="P28" s="86"/>
      <c r="Q28" s="86"/>
      <c r="R28" s="86"/>
      <c r="S28" s="86"/>
      <c r="T28" s="86"/>
      <c r="U28" s="86"/>
      <c r="V28" s="86"/>
      <c r="W28" s="86"/>
    </row>
    <row r="29" ht="21.75" customHeight="1" spans="1:23">
      <c r="A29" s="70" t="s">
        <v>377</v>
      </c>
      <c r="B29" s="70" t="s">
        <v>390</v>
      </c>
      <c r="C29" s="70" t="s">
        <v>391</v>
      </c>
      <c r="D29" s="70" t="s">
        <v>70</v>
      </c>
      <c r="E29" s="70" t="s">
        <v>357</v>
      </c>
      <c r="F29" s="70" t="s">
        <v>358</v>
      </c>
      <c r="G29" s="70" t="s">
        <v>347</v>
      </c>
      <c r="H29" s="70" t="s">
        <v>348</v>
      </c>
      <c r="I29" s="86">
        <f t="shared" si="0"/>
        <v>768</v>
      </c>
      <c r="J29" s="86">
        <v>768</v>
      </c>
      <c r="K29" s="86">
        <v>768</v>
      </c>
      <c r="L29" s="86"/>
      <c r="M29" s="86"/>
      <c r="N29" s="86"/>
      <c r="O29" s="86"/>
      <c r="P29" s="86"/>
      <c r="Q29" s="86"/>
      <c r="R29" s="86"/>
      <c r="S29" s="86"/>
      <c r="T29" s="86"/>
      <c r="U29" s="86"/>
      <c r="V29" s="86"/>
      <c r="W29" s="86"/>
    </row>
    <row r="30" ht="21.75" customHeight="1" spans="1:23">
      <c r="A30" s="70" t="s">
        <v>377</v>
      </c>
      <c r="B30" s="70" t="s">
        <v>390</v>
      </c>
      <c r="C30" s="70" t="s">
        <v>391</v>
      </c>
      <c r="D30" s="70" t="s">
        <v>70</v>
      </c>
      <c r="E30" s="70" t="s">
        <v>384</v>
      </c>
      <c r="F30" s="70" t="s">
        <v>385</v>
      </c>
      <c r="G30" s="70" t="s">
        <v>347</v>
      </c>
      <c r="H30" s="70" t="s">
        <v>348</v>
      </c>
      <c r="I30" s="86">
        <f t="shared" si="0"/>
        <v>110000</v>
      </c>
      <c r="J30" s="86">
        <v>110000</v>
      </c>
      <c r="K30" s="86">
        <v>110000</v>
      </c>
      <c r="L30" s="86"/>
      <c r="M30" s="86"/>
      <c r="N30" s="86"/>
      <c r="O30" s="86"/>
      <c r="P30" s="86"/>
      <c r="Q30" s="86"/>
      <c r="R30" s="86"/>
      <c r="S30" s="86"/>
      <c r="T30" s="86"/>
      <c r="U30" s="86"/>
      <c r="V30" s="86"/>
      <c r="W30" s="86"/>
    </row>
    <row r="31" ht="21.75" customHeight="1" spans="1:23">
      <c r="A31" s="70" t="s">
        <v>377</v>
      </c>
      <c r="B31" s="70" t="s">
        <v>392</v>
      </c>
      <c r="C31" s="70" t="s">
        <v>393</v>
      </c>
      <c r="D31" s="70" t="s">
        <v>70</v>
      </c>
      <c r="E31" s="70" t="s">
        <v>384</v>
      </c>
      <c r="F31" s="70" t="s">
        <v>385</v>
      </c>
      <c r="G31" s="70" t="s">
        <v>347</v>
      </c>
      <c r="H31" s="70" t="s">
        <v>348</v>
      </c>
      <c r="I31" s="86">
        <f t="shared" si="0"/>
        <v>7920000</v>
      </c>
      <c r="J31" s="86">
        <v>7920000</v>
      </c>
      <c r="K31" s="86">
        <v>7920000</v>
      </c>
      <c r="L31" s="86"/>
      <c r="M31" s="86"/>
      <c r="N31" s="86"/>
      <c r="O31" s="86"/>
      <c r="P31" s="86"/>
      <c r="Q31" s="86"/>
      <c r="R31" s="86"/>
      <c r="S31" s="86"/>
      <c r="T31" s="86"/>
      <c r="U31" s="86"/>
      <c r="V31" s="86"/>
      <c r="W31" s="86"/>
    </row>
    <row r="32" ht="21.75" customHeight="1" spans="1:23">
      <c r="A32" s="70" t="s">
        <v>377</v>
      </c>
      <c r="B32" s="70" t="s">
        <v>394</v>
      </c>
      <c r="C32" s="70" t="s">
        <v>395</v>
      </c>
      <c r="D32" s="70" t="s">
        <v>70</v>
      </c>
      <c r="E32" s="70" t="s">
        <v>396</v>
      </c>
      <c r="F32" s="70" t="s">
        <v>397</v>
      </c>
      <c r="G32" s="70" t="s">
        <v>347</v>
      </c>
      <c r="H32" s="70" t="s">
        <v>348</v>
      </c>
      <c r="I32" s="86">
        <f t="shared" si="0"/>
        <v>560000</v>
      </c>
      <c r="J32" s="86"/>
      <c r="K32" s="86"/>
      <c r="L32" s="86">
        <v>560000</v>
      </c>
      <c r="M32" s="86"/>
      <c r="N32" s="86"/>
      <c r="O32" s="86"/>
      <c r="P32" s="86"/>
      <c r="Q32" s="86"/>
      <c r="R32" s="86"/>
      <c r="S32" s="86"/>
      <c r="T32" s="86"/>
      <c r="U32" s="86"/>
      <c r="V32" s="86"/>
      <c r="W32" s="86"/>
    </row>
    <row r="33" ht="21.75" customHeight="1" spans="1:23">
      <c r="A33" s="70" t="s">
        <v>377</v>
      </c>
      <c r="B33" s="70" t="s">
        <v>398</v>
      </c>
      <c r="C33" s="70" t="s">
        <v>399</v>
      </c>
      <c r="D33" s="70" t="s">
        <v>70</v>
      </c>
      <c r="E33" s="70" t="s">
        <v>400</v>
      </c>
      <c r="F33" s="70" t="s">
        <v>401</v>
      </c>
      <c r="G33" s="70" t="s">
        <v>347</v>
      </c>
      <c r="H33" s="70" t="s">
        <v>348</v>
      </c>
      <c r="I33" s="86">
        <f t="shared" si="0"/>
        <v>100000</v>
      </c>
      <c r="J33" s="86">
        <v>100000</v>
      </c>
      <c r="K33" s="86">
        <v>100000</v>
      </c>
      <c r="L33" s="86"/>
      <c r="M33" s="86"/>
      <c r="N33" s="86"/>
      <c r="O33" s="86"/>
      <c r="P33" s="86"/>
      <c r="Q33" s="86"/>
      <c r="R33" s="86"/>
      <c r="S33" s="86"/>
      <c r="T33" s="86"/>
      <c r="U33" s="86"/>
      <c r="V33" s="86"/>
      <c r="W33" s="86"/>
    </row>
    <row r="34" ht="21.75" customHeight="1" spans="1:23">
      <c r="A34" s="70" t="s">
        <v>377</v>
      </c>
      <c r="B34" s="70" t="s">
        <v>398</v>
      </c>
      <c r="C34" s="70" t="s">
        <v>399</v>
      </c>
      <c r="D34" s="70" t="s">
        <v>70</v>
      </c>
      <c r="E34" s="70" t="s">
        <v>402</v>
      </c>
      <c r="F34" s="70" t="s">
        <v>403</v>
      </c>
      <c r="G34" s="70" t="s">
        <v>347</v>
      </c>
      <c r="H34" s="70" t="s">
        <v>348</v>
      </c>
      <c r="I34" s="86">
        <f t="shared" si="0"/>
        <v>60000</v>
      </c>
      <c r="J34" s="86">
        <v>60000</v>
      </c>
      <c r="K34" s="86">
        <v>60000</v>
      </c>
      <c r="L34" s="86"/>
      <c r="M34" s="86"/>
      <c r="N34" s="86"/>
      <c r="O34" s="86"/>
      <c r="P34" s="86"/>
      <c r="Q34" s="86"/>
      <c r="R34" s="86"/>
      <c r="S34" s="86"/>
      <c r="T34" s="86"/>
      <c r="U34" s="86"/>
      <c r="V34" s="86"/>
      <c r="W34" s="86"/>
    </row>
    <row r="35" ht="21.75" customHeight="1" spans="1:23">
      <c r="A35" s="70" t="s">
        <v>377</v>
      </c>
      <c r="B35" s="70" t="s">
        <v>398</v>
      </c>
      <c r="C35" s="70" t="s">
        <v>399</v>
      </c>
      <c r="D35" s="70" t="s">
        <v>70</v>
      </c>
      <c r="E35" s="70" t="s">
        <v>404</v>
      </c>
      <c r="F35" s="70" t="s">
        <v>405</v>
      </c>
      <c r="G35" s="70" t="s">
        <v>347</v>
      </c>
      <c r="H35" s="70" t="s">
        <v>348</v>
      </c>
      <c r="I35" s="86">
        <f t="shared" si="0"/>
        <v>240000</v>
      </c>
      <c r="J35" s="86">
        <v>240000</v>
      </c>
      <c r="K35" s="86">
        <v>240000</v>
      </c>
      <c r="L35" s="86"/>
      <c r="M35" s="86"/>
      <c r="N35" s="86"/>
      <c r="O35" s="86"/>
      <c r="P35" s="86"/>
      <c r="Q35" s="86"/>
      <c r="R35" s="86"/>
      <c r="S35" s="86"/>
      <c r="T35" s="86"/>
      <c r="U35" s="86"/>
      <c r="V35" s="86"/>
      <c r="W35" s="86"/>
    </row>
    <row r="36" ht="21.75" customHeight="1" spans="1:23">
      <c r="A36" s="70" t="s">
        <v>377</v>
      </c>
      <c r="B36" s="70" t="s">
        <v>406</v>
      </c>
      <c r="C36" s="70" t="s">
        <v>407</v>
      </c>
      <c r="D36" s="70" t="s">
        <v>70</v>
      </c>
      <c r="E36" s="70" t="s">
        <v>375</v>
      </c>
      <c r="F36" s="70" t="s">
        <v>376</v>
      </c>
      <c r="G36" s="70" t="s">
        <v>347</v>
      </c>
      <c r="H36" s="70" t="s">
        <v>348</v>
      </c>
      <c r="I36" s="86">
        <f t="shared" si="0"/>
        <v>6781031</v>
      </c>
      <c r="J36" s="86">
        <v>6781031</v>
      </c>
      <c r="K36" s="86">
        <v>6781031</v>
      </c>
      <c r="L36" s="86"/>
      <c r="M36" s="86"/>
      <c r="N36" s="86"/>
      <c r="O36" s="86"/>
      <c r="P36" s="86"/>
      <c r="Q36" s="86"/>
      <c r="R36" s="86"/>
      <c r="S36" s="86"/>
      <c r="T36" s="86"/>
      <c r="U36" s="86"/>
      <c r="V36" s="86"/>
      <c r="W36" s="86"/>
    </row>
    <row r="37" ht="21.75" customHeight="1" spans="1:23">
      <c r="A37" s="70" t="s">
        <v>377</v>
      </c>
      <c r="B37" s="70" t="s">
        <v>408</v>
      </c>
      <c r="C37" s="70" t="s">
        <v>409</v>
      </c>
      <c r="D37" s="70" t="s">
        <v>70</v>
      </c>
      <c r="E37" s="70" t="s">
        <v>375</v>
      </c>
      <c r="F37" s="70" t="s">
        <v>376</v>
      </c>
      <c r="G37" s="70" t="s">
        <v>347</v>
      </c>
      <c r="H37" s="70" t="s">
        <v>348</v>
      </c>
      <c r="I37" s="86">
        <f t="shared" si="0"/>
        <v>18133</v>
      </c>
      <c r="J37" s="86">
        <v>18133</v>
      </c>
      <c r="K37" s="86">
        <v>18133</v>
      </c>
      <c r="L37" s="86"/>
      <c r="M37" s="86"/>
      <c r="N37" s="86"/>
      <c r="O37" s="86"/>
      <c r="P37" s="86"/>
      <c r="Q37" s="86"/>
      <c r="R37" s="86"/>
      <c r="S37" s="86"/>
      <c r="T37" s="86"/>
      <c r="U37" s="86"/>
      <c r="V37" s="86"/>
      <c r="W37" s="86"/>
    </row>
    <row r="38" ht="21.75" customHeight="1" spans="1:23">
      <c r="A38" s="70" t="s">
        <v>377</v>
      </c>
      <c r="B38" s="70" t="s">
        <v>410</v>
      </c>
      <c r="C38" s="70" t="s">
        <v>411</v>
      </c>
      <c r="D38" s="70" t="s">
        <v>70</v>
      </c>
      <c r="E38" s="70" t="s">
        <v>375</v>
      </c>
      <c r="F38" s="70" t="s">
        <v>376</v>
      </c>
      <c r="G38" s="70" t="s">
        <v>347</v>
      </c>
      <c r="H38" s="70" t="s">
        <v>348</v>
      </c>
      <c r="I38" s="86">
        <f t="shared" si="0"/>
        <v>81400</v>
      </c>
      <c r="J38" s="86"/>
      <c r="K38" s="86"/>
      <c r="L38" s="86"/>
      <c r="M38" s="86"/>
      <c r="N38" s="86"/>
      <c r="O38" s="86"/>
      <c r="P38" s="86"/>
      <c r="Q38" s="86"/>
      <c r="R38" s="86">
        <v>81400</v>
      </c>
      <c r="S38" s="86"/>
      <c r="T38" s="86"/>
      <c r="U38" s="86"/>
      <c r="V38" s="86"/>
      <c r="W38" s="86">
        <v>81400</v>
      </c>
    </row>
    <row r="39" ht="21.75" customHeight="1" spans="1:23">
      <c r="A39" s="70" t="s">
        <v>377</v>
      </c>
      <c r="B39" s="70" t="s">
        <v>412</v>
      </c>
      <c r="C39" s="70" t="s">
        <v>413</v>
      </c>
      <c r="D39" s="70" t="s">
        <v>70</v>
      </c>
      <c r="E39" s="70" t="s">
        <v>414</v>
      </c>
      <c r="F39" s="70" t="s">
        <v>415</v>
      </c>
      <c r="G39" s="70" t="s">
        <v>296</v>
      </c>
      <c r="H39" s="70" t="s">
        <v>297</v>
      </c>
      <c r="I39" s="86">
        <f t="shared" si="0"/>
        <v>100000</v>
      </c>
      <c r="J39" s="86">
        <v>100000</v>
      </c>
      <c r="K39" s="86">
        <v>100000</v>
      </c>
      <c r="L39" s="86"/>
      <c r="M39" s="86"/>
      <c r="N39" s="86"/>
      <c r="O39" s="86"/>
      <c r="P39" s="86"/>
      <c r="Q39" s="86"/>
      <c r="R39" s="86"/>
      <c r="S39" s="86"/>
      <c r="T39" s="86"/>
      <c r="U39" s="86"/>
      <c r="V39" s="86"/>
      <c r="W39" s="86"/>
    </row>
    <row r="40" ht="21.75" customHeight="1" spans="1:23">
      <c r="A40" s="70" t="s">
        <v>377</v>
      </c>
      <c r="B40" s="70" t="s">
        <v>416</v>
      </c>
      <c r="C40" s="70" t="s">
        <v>417</v>
      </c>
      <c r="D40" s="70" t="s">
        <v>70</v>
      </c>
      <c r="E40" s="70" t="s">
        <v>375</v>
      </c>
      <c r="F40" s="70" t="s">
        <v>376</v>
      </c>
      <c r="G40" s="70" t="s">
        <v>418</v>
      </c>
      <c r="H40" s="70" t="s">
        <v>419</v>
      </c>
      <c r="I40" s="86">
        <f t="shared" si="0"/>
        <v>3000000</v>
      </c>
      <c r="J40" s="86">
        <v>3000000</v>
      </c>
      <c r="K40" s="86">
        <v>3000000</v>
      </c>
      <c r="L40" s="86"/>
      <c r="M40" s="86"/>
      <c r="N40" s="86"/>
      <c r="O40" s="86"/>
      <c r="P40" s="86"/>
      <c r="Q40" s="86"/>
      <c r="R40" s="86"/>
      <c r="S40" s="86"/>
      <c r="T40" s="86"/>
      <c r="U40" s="86"/>
      <c r="V40" s="86"/>
      <c r="W40" s="86"/>
    </row>
    <row r="41" s="160" customFormat="1" ht="21.75" customHeight="1" spans="1:23">
      <c r="A41" s="162" t="s">
        <v>377</v>
      </c>
      <c r="B41" s="162" t="s">
        <v>420</v>
      </c>
      <c r="C41" s="162" t="s">
        <v>421</v>
      </c>
      <c r="D41" s="162" t="s">
        <v>70</v>
      </c>
      <c r="E41" s="162" t="s">
        <v>384</v>
      </c>
      <c r="F41" s="162" t="s">
        <v>385</v>
      </c>
      <c r="G41" s="162" t="s">
        <v>347</v>
      </c>
      <c r="H41" s="162" t="s">
        <v>348</v>
      </c>
      <c r="I41" s="172">
        <f t="shared" si="0"/>
        <v>500000</v>
      </c>
      <c r="J41" s="172"/>
      <c r="K41" s="172"/>
      <c r="L41" s="172"/>
      <c r="M41" s="172"/>
      <c r="N41" s="172"/>
      <c r="O41" s="172"/>
      <c r="P41" s="172"/>
      <c r="Q41" s="172"/>
      <c r="R41" s="172">
        <v>500000</v>
      </c>
      <c r="S41" s="172"/>
      <c r="T41" s="172"/>
      <c r="U41" s="172"/>
      <c r="V41" s="172"/>
      <c r="W41" s="172">
        <v>500000</v>
      </c>
    </row>
    <row r="42" s="160" customFormat="1" ht="21.75" customHeight="1" spans="1:23">
      <c r="A42" s="163" t="s">
        <v>342</v>
      </c>
      <c r="B42" s="164" t="s">
        <v>422</v>
      </c>
      <c r="C42" s="165" t="s">
        <v>423</v>
      </c>
      <c r="D42" s="162" t="s">
        <v>70</v>
      </c>
      <c r="E42" s="165">
        <v>2050701</v>
      </c>
      <c r="F42" s="166" t="s">
        <v>424</v>
      </c>
      <c r="G42" s="165">
        <v>30227</v>
      </c>
      <c r="H42" s="165" t="s">
        <v>425</v>
      </c>
      <c r="I42" s="172">
        <f t="shared" si="0"/>
        <v>38315</v>
      </c>
      <c r="J42" s="172"/>
      <c r="K42" s="172"/>
      <c r="L42" s="172"/>
      <c r="M42" s="172"/>
      <c r="N42" s="173">
        <v>38315</v>
      </c>
      <c r="O42" s="172"/>
      <c r="P42" s="172"/>
      <c r="Q42" s="172"/>
      <c r="R42" s="172"/>
      <c r="S42" s="172"/>
      <c r="T42" s="172"/>
      <c r="U42" s="172"/>
      <c r="V42" s="172"/>
      <c r="W42" s="172"/>
    </row>
    <row r="43" s="160" customFormat="1" ht="21.75" customHeight="1" spans="1:23">
      <c r="A43" s="163" t="s">
        <v>342</v>
      </c>
      <c r="B43" s="167" t="s">
        <v>426</v>
      </c>
      <c r="C43" s="165" t="s">
        <v>427</v>
      </c>
      <c r="D43" s="162" t="s">
        <v>70</v>
      </c>
      <c r="E43" s="165">
        <v>2050203</v>
      </c>
      <c r="F43" s="166" t="s">
        <v>350</v>
      </c>
      <c r="G43" s="165">
        <v>30227</v>
      </c>
      <c r="H43" s="165" t="s">
        <v>425</v>
      </c>
      <c r="I43" s="172">
        <f t="shared" ref="I43:I84" si="1">J43+L43+N43+O43+R43</f>
        <v>118773</v>
      </c>
      <c r="J43" s="172"/>
      <c r="K43" s="172"/>
      <c r="L43" s="172"/>
      <c r="M43" s="172"/>
      <c r="N43" s="173">
        <v>118773</v>
      </c>
      <c r="O43" s="172"/>
      <c r="P43" s="172"/>
      <c r="Q43" s="172"/>
      <c r="R43" s="172"/>
      <c r="S43" s="172"/>
      <c r="T43" s="172"/>
      <c r="U43" s="172"/>
      <c r="V43" s="172"/>
      <c r="W43" s="172"/>
    </row>
    <row r="44" s="160" customFormat="1" ht="21.75" customHeight="1" spans="1:23">
      <c r="A44" s="163" t="s">
        <v>342</v>
      </c>
      <c r="B44" s="167" t="s">
        <v>428</v>
      </c>
      <c r="C44" s="165" t="s">
        <v>429</v>
      </c>
      <c r="D44" s="162" t="s">
        <v>70</v>
      </c>
      <c r="E44" s="165">
        <v>2050204</v>
      </c>
      <c r="F44" s="166" t="s">
        <v>368</v>
      </c>
      <c r="G44" s="165">
        <v>30227</v>
      </c>
      <c r="H44" s="165" t="s">
        <v>425</v>
      </c>
      <c r="I44" s="172">
        <f t="shared" si="1"/>
        <v>13620</v>
      </c>
      <c r="J44" s="172"/>
      <c r="K44" s="172"/>
      <c r="L44" s="172"/>
      <c r="M44" s="172"/>
      <c r="N44" s="173">
        <v>13620</v>
      </c>
      <c r="O44" s="172"/>
      <c r="P44" s="172"/>
      <c r="Q44" s="172"/>
      <c r="R44" s="172"/>
      <c r="S44" s="172"/>
      <c r="T44" s="172"/>
      <c r="U44" s="172"/>
      <c r="V44" s="172"/>
      <c r="W44" s="172"/>
    </row>
    <row r="45" s="160" customFormat="1" ht="21.75" customHeight="1" spans="1:23">
      <c r="A45" s="163" t="s">
        <v>342</v>
      </c>
      <c r="B45" s="167" t="s">
        <v>430</v>
      </c>
      <c r="C45" s="165" t="s">
        <v>431</v>
      </c>
      <c r="D45" s="162" t="s">
        <v>70</v>
      </c>
      <c r="E45" s="165">
        <v>2050204</v>
      </c>
      <c r="F45" s="166" t="s">
        <v>368</v>
      </c>
      <c r="G45" s="165">
        <v>30227</v>
      </c>
      <c r="H45" s="165" t="s">
        <v>425</v>
      </c>
      <c r="I45" s="172">
        <f t="shared" si="1"/>
        <v>6200</v>
      </c>
      <c r="J45" s="172"/>
      <c r="K45" s="172"/>
      <c r="L45" s="172"/>
      <c r="M45" s="172"/>
      <c r="N45" s="173">
        <v>6200</v>
      </c>
      <c r="O45" s="172"/>
      <c r="P45" s="172"/>
      <c r="Q45" s="172"/>
      <c r="R45" s="172"/>
      <c r="S45" s="172"/>
      <c r="T45" s="172"/>
      <c r="U45" s="172"/>
      <c r="V45" s="172"/>
      <c r="W45" s="172"/>
    </row>
    <row r="46" s="160" customFormat="1" ht="21.75" customHeight="1" spans="1:23">
      <c r="A46" s="163" t="s">
        <v>342</v>
      </c>
      <c r="B46" s="167" t="s">
        <v>432</v>
      </c>
      <c r="C46" s="165" t="s">
        <v>433</v>
      </c>
      <c r="D46" s="162" t="s">
        <v>70</v>
      </c>
      <c r="E46" s="165">
        <v>2050201</v>
      </c>
      <c r="F46" s="166" t="s">
        <v>358</v>
      </c>
      <c r="G46" s="165">
        <v>30227</v>
      </c>
      <c r="H46" s="165" t="s">
        <v>425</v>
      </c>
      <c r="I46" s="172">
        <f t="shared" si="1"/>
        <v>88000</v>
      </c>
      <c r="J46" s="172"/>
      <c r="K46" s="172"/>
      <c r="L46" s="172"/>
      <c r="M46" s="172"/>
      <c r="N46" s="173">
        <v>88000</v>
      </c>
      <c r="O46" s="172"/>
      <c r="P46" s="172"/>
      <c r="Q46" s="172"/>
      <c r="R46" s="172"/>
      <c r="S46" s="172"/>
      <c r="T46" s="172"/>
      <c r="U46" s="172"/>
      <c r="V46" s="172"/>
      <c r="W46" s="172"/>
    </row>
    <row r="47" s="160" customFormat="1" ht="21.75" customHeight="1" spans="1:23">
      <c r="A47" s="163" t="s">
        <v>377</v>
      </c>
      <c r="B47" s="167" t="s">
        <v>434</v>
      </c>
      <c r="C47" s="165" t="s">
        <v>435</v>
      </c>
      <c r="D47" s="162" t="s">
        <v>70</v>
      </c>
      <c r="E47" s="165">
        <v>2296003</v>
      </c>
      <c r="F47" s="166" t="s">
        <v>397</v>
      </c>
      <c r="G47" s="165">
        <v>30227</v>
      </c>
      <c r="H47" s="165" t="s">
        <v>425</v>
      </c>
      <c r="I47" s="172">
        <f t="shared" si="1"/>
        <v>37572.6</v>
      </c>
      <c r="J47" s="172"/>
      <c r="K47" s="172"/>
      <c r="L47" s="172"/>
      <c r="M47" s="172"/>
      <c r="N47" s="173"/>
      <c r="O47" s="172">
        <v>37572.6</v>
      </c>
      <c r="P47" s="172"/>
      <c r="Q47" s="172"/>
      <c r="R47" s="172"/>
      <c r="S47" s="172"/>
      <c r="T47" s="172"/>
      <c r="U47" s="172"/>
      <c r="V47" s="172"/>
      <c r="W47" s="172"/>
    </row>
    <row r="48" s="160" customFormat="1" ht="21.75" customHeight="1" spans="1:23">
      <c r="A48" s="163" t="s">
        <v>342</v>
      </c>
      <c r="B48" s="167" t="s">
        <v>436</v>
      </c>
      <c r="C48" s="165" t="s">
        <v>437</v>
      </c>
      <c r="D48" s="162" t="s">
        <v>70</v>
      </c>
      <c r="E48" s="165">
        <v>2050203</v>
      </c>
      <c r="F48" s="166" t="s">
        <v>438</v>
      </c>
      <c r="G48" s="165">
        <v>30308</v>
      </c>
      <c r="H48" s="165" t="s">
        <v>364</v>
      </c>
      <c r="I48" s="172">
        <f t="shared" si="1"/>
        <v>206900</v>
      </c>
      <c r="J48" s="172"/>
      <c r="K48" s="172"/>
      <c r="L48" s="172"/>
      <c r="M48" s="172"/>
      <c r="N48" s="173">
        <v>206900</v>
      </c>
      <c r="O48" s="172"/>
      <c r="P48" s="172"/>
      <c r="Q48" s="172"/>
      <c r="R48" s="172"/>
      <c r="S48" s="172"/>
      <c r="T48" s="172"/>
      <c r="U48" s="172"/>
      <c r="V48" s="172"/>
      <c r="W48" s="172"/>
    </row>
    <row r="49" s="160" customFormat="1" ht="21.75" customHeight="1" spans="1:23">
      <c r="A49" s="163" t="s">
        <v>342</v>
      </c>
      <c r="B49" s="167" t="s">
        <v>439</v>
      </c>
      <c r="C49" s="165" t="s">
        <v>440</v>
      </c>
      <c r="D49" s="162" t="s">
        <v>70</v>
      </c>
      <c r="E49" s="165">
        <v>2050202</v>
      </c>
      <c r="F49" s="166" t="s">
        <v>346</v>
      </c>
      <c r="G49" s="165">
        <v>30227</v>
      </c>
      <c r="H49" s="165" t="s">
        <v>425</v>
      </c>
      <c r="I49" s="172">
        <f t="shared" si="1"/>
        <v>3397</v>
      </c>
      <c r="J49" s="172"/>
      <c r="K49" s="172"/>
      <c r="L49" s="172"/>
      <c r="M49" s="172"/>
      <c r="N49" s="173">
        <v>3397</v>
      </c>
      <c r="O49" s="172"/>
      <c r="P49" s="172"/>
      <c r="Q49" s="172"/>
      <c r="R49" s="172"/>
      <c r="S49" s="172"/>
      <c r="T49" s="172"/>
      <c r="U49" s="172"/>
      <c r="V49" s="172"/>
      <c r="W49" s="172"/>
    </row>
    <row r="50" s="160" customFormat="1" ht="21.75" customHeight="1" spans="1:23">
      <c r="A50" s="163" t="s">
        <v>342</v>
      </c>
      <c r="B50" s="167" t="s">
        <v>439</v>
      </c>
      <c r="C50" s="165" t="s">
        <v>440</v>
      </c>
      <c r="D50" s="162" t="s">
        <v>70</v>
      </c>
      <c r="E50" s="165">
        <v>2050203</v>
      </c>
      <c r="F50" s="166" t="s">
        <v>350</v>
      </c>
      <c r="G50" s="165">
        <v>30227</v>
      </c>
      <c r="H50" s="165" t="s">
        <v>425</v>
      </c>
      <c r="I50" s="172">
        <f t="shared" si="1"/>
        <v>5623</v>
      </c>
      <c r="J50" s="172"/>
      <c r="K50" s="172"/>
      <c r="L50" s="172"/>
      <c r="M50" s="172"/>
      <c r="N50" s="173">
        <v>5623</v>
      </c>
      <c r="O50" s="172"/>
      <c r="P50" s="172"/>
      <c r="Q50" s="172"/>
      <c r="R50" s="172"/>
      <c r="S50" s="172"/>
      <c r="T50" s="172"/>
      <c r="U50" s="172"/>
      <c r="V50" s="172"/>
      <c r="W50" s="172"/>
    </row>
    <row r="51" s="160" customFormat="1" ht="21.75" customHeight="1" spans="1:23">
      <c r="A51" s="163" t="s">
        <v>342</v>
      </c>
      <c r="B51" s="167" t="s">
        <v>436</v>
      </c>
      <c r="C51" s="165" t="s">
        <v>437</v>
      </c>
      <c r="D51" s="162" t="s">
        <v>70</v>
      </c>
      <c r="E51" s="165">
        <v>2050202</v>
      </c>
      <c r="F51" s="166" t="s">
        <v>346</v>
      </c>
      <c r="G51" s="165">
        <v>30308</v>
      </c>
      <c r="H51" s="165" t="s">
        <v>364</v>
      </c>
      <c r="I51" s="172">
        <f t="shared" si="1"/>
        <v>1263800</v>
      </c>
      <c r="J51" s="172"/>
      <c r="K51" s="172"/>
      <c r="L51" s="172"/>
      <c r="M51" s="172"/>
      <c r="N51" s="173">
        <v>1263800</v>
      </c>
      <c r="O51" s="172"/>
      <c r="P51" s="172"/>
      <c r="Q51" s="172"/>
      <c r="R51" s="172"/>
      <c r="S51" s="172"/>
      <c r="T51" s="172"/>
      <c r="U51" s="172"/>
      <c r="V51" s="172"/>
      <c r="W51" s="172"/>
    </row>
    <row r="52" s="160" customFormat="1" ht="21.75" customHeight="1" spans="1:23">
      <c r="A52" s="163" t="s">
        <v>342</v>
      </c>
      <c r="B52" s="167" t="s">
        <v>441</v>
      </c>
      <c r="C52" s="165" t="s">
        <v>442</v>
      </c>
      <c r="D52" s="162" t="s">
        <v>70</v>
      </c>
      <c r="E52" s="165">
        <v>2050204</v>
      </c>
      <c r="F52" s="166" t="s">
        <v>368</v>
      </c>
      <c r="G52" s="165">
        <v>30227</v>
      </c>
      <c r="H52" s="165" t="s">
        <v>425</v>
      </c>
      <c r="I52" s="172">
        <f t="shared" si="1"/>
        <v>300</v>
      </c>
      <c r="J52" s="172"/>
      <c r="K52" s="172"/>
      <c r="L52" s="172"/>
      <c r="M52" s="172"/>
      <c r="N52" s="173">
        <v>300</v>
      </c>
      <c r="O52" s="172"/>
      <c r="P52" s="172"/>
      <c r="Q52" s="172"/>
      <c r="R52" s="172"/>
      <c r="S52" s="172"/>
      <c r="T52" s="172"/>
      <c r="U52" s="172"/>
      <c r="V52" s="172"/>
      <c r="W52" s="172"/>
    </row>
    <row r="53" s="160" customFormat="1" ht="21.75" customHeight="1" spans="1:23">
      <c r="A53" s="163" t="s">
        <v>342</v>
      </c>
      <c r="B53" s="167" t="s">
        <v>443</v>
      </c>
      <c r="C53" s="165" t="s">
        <v>444</v>
      </c>
      <c r="D53" s="162" t="s">
        <v>70</v>
      </c>
      <c r="E53" s="165">
        <v>2050202</v>
      </c>
      <c r="F53" s="166" t="s">
        <v>346</v>
      </c>
      <c r="G53" s="165">
        <v>30308</v>
      </c>
      <c r="H53" s="165" t="s">
        <v>364</v>
      </c>
      <c r="I53" s="172">
        <f t="shared" si="1"/>
        <v>175525</v>
      </c>
      <c r="J53" s="172"/>
      <c r="K53" s="172"/>
      <c r="L53" s="172"/>
      <c r="M53" s="172"/>
      <c r="N53" s="173">
        <v>175525</v>
      </c>
      <c r="O53" s="172"/>
      <c r="P53" s="172"/>
      <c r="Q53" s="172"/>
      <c r="R53" s="172"/>
      <c r="S53" s="172"/>
      <c r="T53" s="172"/>
      <c r="U53" s="172"/>
      <c r="V53" s="172"/>
      <c r="W53" s="172"/>
    </row>
    <row r="54" s="160" customFormat="1" ht="21.75" customHeight="1" spans="1:23">
      <c r="A54" s="163" t="s">
        <v>342</v>
      </c>
      <c r="B54" s="167" t="s">
        <v>443</v>
      </c>
      <c r="C54" s="165" t="s">
        <v>444</v>
      </c>
      <c r="D54" s="162" t="s">
        <v>70</v>
      </c>
      <c r="E54" s="165">
        <v>2050203</v>
      </c>
      <c r="F54" s="166" t="s">
        <v>350</v>
      </c>
      <c r="G54" s="165">
        <v>30308</v>
      </c>
      <c r="H54" s="165" t="s">
        <v>364</v>
      </c>
      <c r="I54" s="172">
        <f t="shared" si="1"/>
        <v>25345</v>
      </c>
      <c r="J54" s="172"/>
      <c r="K54" s="172"/>
      <c r="L54" s="172"/>
      <c r="M54" s="172"/>
      <c r="N54" s="173">
        <v>25345</v>
      </c>
      <c r="O54" s="172"/>
      <c r="P54" s="172"/>
      <c r="Q54" s="172"/>
      <c r="R54" s="172"/>
      <c r="S54" s="172"/>
      <c r="T54" s="172"/>
      <c r="U54" s="172"/>
      <c r="V54" s="172"/>
      <c r="W54" s="172"/>
    </row>
    <row r="55" s="160" customFormat="1" ht="21.75" customHeight="1" spans="1:23">
      <c r="A55" s="163" t="s">
        <v>342</v>
      </c>
      <c r="B55" s="167" t="s">
        <v>443</v>
      </c>
      <c r="C55" s="165" t="s">
        <v>444</v>
      </c>
      <c r="D55" s="162" t="s">
        <v>70</v>
      </c>
      <c r="E55" s="165">
        <v>2050203</v>
      </c>
      <c r="F55" s="166" t="s">
        <v>350</v>
      </c>
      <c r="G55" s="165">
        <v>30308</v>
      </c>
      <c r="H55" s="165" t="s">
        <v>364</v>
      </c>
      <c r="I55" s="172">
        <f t="shared" si="1"/>
        <v>319400</v>
      </c>
      <c r="J55" s="172"/>
      <c r="K55" s="172"/>
      <c r="L55" s="172"/>
      <c r="M55" s="172"/>
      <c r="N55" s="173">
        <v>319400</v>
      </c>
      <c r="O55" s="172"/>
      <c r="P55" s="172"/>
      <c r="Q55" s="172"/>
      <c r="R55" s="172"/>
      <c r="S55" s="172"/>
      <c r="T55" s="172"/>
      <c r="U55" s="172"/>
      <c r="V55" s="172"/>
      <c r="W55" s="172"/>
    </row>
    <row r="56" s="160" customFormat="1" ht="21.75" customHeight="1" spans="1:23">
      <c r="A56" s="163" t="s">
        <v>342</v>
      </c>
      <c r="B56" s="167" t="s">
        <v>443</v>
      </c>
      <c r="C56" s="165" t="s">
        <v>444</v>
      </c>
      <c r="D56" s="162" t="s">
        <v>70</v>
      </c>
      <c r="E56" s="165">
        <v>2050202</v>
      </c>
      <c r="F56" s="166" t="s">
        <v>346</v>
      </c>
      <c r="G56" s="165">
        <v>30308</v>
      </c>
      <c r="H56" s="165" t="s">
        <v>364</v>
      </c>
      <c r="I56" s="172">
        <f t="shared" si="1"/>
        <v>41900</v>
      </c>
      <c r="J56" s="172"/>
      <c r="K56" s="172"/>
      <c r="L56" s="172"/>
      <c r="M56" s="172"/>
      <c r="N56" s="173">
        <v>41900</v>
      </c>
      <c r="O56" s="172"/>
      <c r="P56" s="172"/>
      <c r="Q56" s="172"/>
      <c r="R56" s="172"/>
      <c r="S56" s="172"/>
      <c r="T56" s="172"/>
      <c r="U56" s="172"/>
      <c r="V56" s="172"/>
      <c r="W56" s="172"/>
    </row>
    <row r="57" s="160" customFormat="1" ht="21.75" customHeight="1" spans="1:23">
      <c r="A57" s="163" t="s">
        <v>342</v>
      </c>
      <c r="B57" s="167" t="s">
        <v>445</v>
      </c>
      <c r="C57" s="165" t="s">
        <v>446</v>
      </c>
      <c r="D57" s="162" t="s">
        <v>70</v>
      </c>
      <c r="E57" s="165">
        <v>2050201</v>
      </c>
      <c r="F57" s="166" t="s">
        <v>358</v>
      </c>
      <c r="G57" s="165">
        <v>30227</v>
      </c>
      <c r="H57" s="165" t="s">
        <v>425</v>
      </c>
      <c r="I57" s="172">
        <f t="shared" si="1"/>
        <v>2342</v>
      </c>
      <c r="J57" s="172"/>
      <c r="K57" s="172"/>
      <c r="L57" s="172"/>
      <c r="M57" s="172"/>
      <c r="N57" s="173">
        <v>2342</v>
      </c>
      <c r="O57" s="172"/>
      <c r="P57" s="172"/>
      <c r="Q57" s="172"/>
      <c r="R57" s="172"/>
      <c r="S57" s="172"/>
      <c r="T57" s="172"/>
      <c r="U57" s="172"/>
      <c r="V57" s="172"/>
      <c r="W57" s="172"/>
    </row>
    <row r="58" s="160" customFormat="1" ht="21.75" customHeight="1" spans="1:23">
      <c r="A58" s="163" t="s">
        <v>342</v>
      </c>
      <c r="B58" s="167" t="s">
        <v>447</v>
      </c>
      <c r="C58" s="165" t="s">
        <v>448</v>
      </c>
      <c r="D58" s="162" t="s">
        <v>70</v>
      </c>
      <c r="E58" s="165">
        <v>2050201</v>
      </c>
      <c r="F58" s="166" t="s">
        <v>358</v>
      </c>
      <c r="G58" s="165">
        <v>30227</v>
      </c>
      <c r="H58" s="165" t="s">
        <v>425</v>
      </c>
      <c r="I58" s="172">
        <f t="shared" si="1"/>
        <v>47640</v>
      </c>
      <c r="J58" s="172"/>
      <c r="K58" s="172"/>
      <c r="L58" s="172"/>
      <c r="M58" s="172"/>
      <c r="N58" s="173">
        <v>47640</v>
      </c>
      <c r="O58" s="172"/>
      <c r="P58" s="172"/>
      <c r="Q58" s="172"/>
      <c r="R58" s="172"/>
      <c r="S58" s="172"/>
      <c r="T58" s="172"/>
      <c r="U58" s="172"/>
      <c r="V58" s="172"/>
      <c r="W58" s="172"/>
    </row>
    <row r="59" s="160" customFormat="1" ht="21.75" customHeight="1" spans="1:23">
      <c r="A59" s="163" t="s">
        <v>342</v>
      </c>
      <c r="B59" s="167" t="s">
        <v>449</v>
      </c>
      <c r="C59" s="165" t="s">
        <v>450</v>
      </c>
      <c r="D59" s="162" t="s">
        <v>70</v>
      </c>
      <c r="E59" s="165">
        <v>2050201</v>
      </c>
      <c r="F59" s="166" t="s">
        <v>358</v>
      </c>
      <c r="G59" s="165">
        <v>30227</v>
      </c>
      <c r="H59" s="165" t="s">
        <v>425</v>
      </c>
      <c r="I59" s="172">
        <f t="shared" si="1"/>
        <v>1913</v>
      </c>
      <c r="J59" s="172"/>
      <c r="K59" s="172"/>
      <c r="L59" s="172"/>
      <c r="M59" s="172"/>
      <c r="N59" s="173">
        <v>1913</v>
      </c>
      <c r="O59" s="172"/>
      <c r="P59" s="172"/>
      <c r="Q59" s="172"/>
      <c r="R59" s="172"/>
      <c r="S59" s="172"/>
      <c r="T59" s="172"/>
      <c r="U59" s="172"/>
      <c r="V59" s="172"/>
      <c r="W59" s="172"/>
    </row>
    <row r="60" s="160" customFormat="1" ht="21.75" customHeight="1" spans="1:23">
      <c r="A60" s="163" t="s">
        <v>342</v>
      </c>
      <c r="B60" s="167" t="s">
        <v>451</v>
      </c>
      <c r="C60" s="165" t="s">
        <v>452</v>
      </c>
      <c r="D60" s="162" t="s">
        <v>70</v>
      </c>
      <c r="E60" s="165">
        <v>2050204</v>
      </c>
      <c r="F60" s="166" t="s">
        <v>368</v>
      </c>
      <c r="G60" s="165">
        <v>30227</v>
      </c>
      <c r="H60" s="165" t="s">
        <v>425</v>
      </c>
      <c r="I60" s="172">
        <f t="shared" si="1"/>
        <v>21500</v>
      </c>
      <c r="J60" s="172"/>
      <c r="K60" s="172"/>
      <c r="L60" s="172"/>
      <c r="M60" s="172"/>
      <c r="N60" s="173">
        <v>21500</v>
      </c>
      <c r="O60" s="172"/>
      <c r="P60" s="172"/>
      <c r="Q60" s="172"/>
      <c r="R60" s="172"/>
      <c r="S60" s="172"/>
      <c r="T60" s="172"/>
      <c r="U60" s="172"/>
      <c r="V60" s="172"/>
      <c r="W60" s="172"/>
    </row>
    <row r="61" s="160" customFormat="1" ht="21.75" customHeight="1" spans="1:23">
      <c r="A61" s="163" t="s">
        <v>377</v>
      </c>
      <c r="B61" s="167" t="s">
        <v>453</v>
      </c>
      <c r="C61" s="165" t="s">
        <v>454</v>
      </c>
      <c r="D61" s="162" t="s">
        <v>70</v>
      </c>
      <c r="E61" s="165">
        <v>2296003</v>
      </c>
      <c r="F61" s="166" t="s">
        <v>397</v>
      </c>
      <c r="G61" s="165">
        <v>30227</v>
      </c>
      <c r="H61" s="165" t="s">
        <v>425</v>
      </c>
      <c r="I61" s="172">
        <f t="shared" si="1"/>
        <v>391900</v>
      </c>
      <c r="J61" s="172"/>
      <c r="K61" s="172"/>
      <c r="L61" s="172"/>
      <c r="M61" s="172"/>
      <c r="N61" s="173"/>
      <c r="O61" s="172">
        <v>391900</v>
      </c>
      <c r="P61" s="172"/>
      <c r="Q61" s="172"/>
      <c r="R61" s="172"/>
      <c r="S61" s="172"/>
      <c r="T61" s="172"/>
      <c r="U61" s="172"/>
      <c r="V61" s="172"/>
      <c r="W61" s="172"/>
    </row>
    <row r="62" s="160" customFormat="1" ht="21.75" customHeight="1" spans="1:23">
      <c r="A62" s="163" t="s">
        <v>377</v>
      </c>
      <c r="B62" s="167" t="s">
        <v>455</v>
      </c>
      <c r="C62" s="165" t="s">
        <v>456</v>
      </c>
      <c r="D62" s="162" t="s">
        <v>70</v>
      </c>
      <c r="E62" s="165">
        <v>2050202</v>
      </c>
      <c r="F62" s="166" t="s">
        <v>346</v>
      </c>
      <c r="G62" s="165">
        <v>30227</v>
      </c>
      <c r="H62" s="165" t="s">
        <v>425</v>
      </c>
      <c r="I62" s="172">
        <f t="shared" si="1"/>
        <v>196800</v>
      </c>
      <c r="J62" s="172"/>
      <c r="K62" s="172"/>
      <c r="L62" s="172"/>
      <c r="M62" s="172"/>
      <c r="N62" s="173">
        <v>196800</v>
      </c>
      <c r="O62" s="172"/>
      <c r="P62" s="172"/>
      <c r="Q62" s="172"/>
      <c r="R62" s="172"/>
      <c r="S62" s="172"/>
      <c r="T62" s="172"/>
      <c r="U62" s="172"/>
      <c r="V62" s="172"/>
      <c r="W62" s="172"/>
    </row>
    <row r="63" s="160" customFormat="1" ht="21.75" customHeight="1" spans="1:23">
      <c r="A63" s="163" t="s">
        <v>342</v>
      </c>
      <c r="B63" s="167" t="s">
        <v>457</v>
      </c>
      <c r="C63" s="165" t="s">
        <v>458</v>
      </c>
      <c r="D63" s="162" t="s">
        <v>70</v>
      </c>
      <c r="E63" s="165">
        <v>2050203</v>
      </c>
      <c r="F63" s="166" t="s">
        <v>350</v>
      </c>
      <c r="G63" s="165">
        <v>30227</v>
      </c>
      <c r="H63" s="165" t="s">
        <v>425</v>
      </c>
      <c r="I63" s="172">
        <f t="shared" si="1"/>
        <v>102188</v>
      </c>
      <c r="J63" s="172"/>
      <c r="K63" s="172"/>
      <c r="L63" s="172"/>
      <c r="M63" s="172"/>
      <c r="N63" s="173">
        <v>102188</v>
      </c>
      <c r="O63" s="172"/>
      <c r="P63" s="172"/>
      <c r="Q63" s="172"/>
      <c r="R63" s="172"/>
      <c r="S63" s="172"/>
      <c r="T63" s="172"/>
      <c r="U63" s="172"/>
      <c r="V63" s="172"/>
      <c r="W63" s="172"/>
    </row>
    <row r="64" s="160" customFormat="1" ht="21.75" customHeight="1" spans="1:23">
      <c r="A64" s="163" t="s">
        <v>342</v>
      </c>
      <c r="B64" s="167" t="s">
        <v>459</v>
      </c>
      <c r="C64" s="165" t="s">
        <v>460</v>
      </c>
      <c r="D64" s="162" t="s">
        <v>70</v>
      </c>
      <c r="E64" s="165">
        <v>2050202</v>
      </c>
      <c r="F64" s="166" t="s">
        <v>346</v>
      </c>
      <c r="G64" s="165">
        <v>30227</v>
      </c>
      <c r="H64" s="165" t="s">
        <v>425</v>
      </c>
      <c r="I64" s="172">
        <f t="shared" si="1"/>
        <v>301400.75</v>
      </c>
      <c r="J64" s="172"/>
      <c r="K64" s="172"/>
      <c r="L64" s="172"/>
      <c r="M64" s="172"/>
      <c r="N64" s="173">
        <v>301400.75</v>
      </c>
      <c r="O64" s="172"/>
      <c r="P64" s="172"/>
      <c r="Q64" s="172"/>
      <c r="R64" s="172"/>
      <c r="S64" s="172"/>
      <c r="T64" s="172"/>
      <c r="U64" s="172"/>
      <c r="V64" s="172"/>
      <c r="W64" s="172"/>
    </row>
    <row r="65" s="160" customFormat="1" ht="21.75" customHeight="1" spans="1:23">
      <c r="A65" s="163" t="s">
        <v>342</v>
      </c>
      <c r="B65" s="167" t="s">
        <v>459</v>
      </c>
      <c r="C65" s="165" t="s">
        <v>460</v>
      </c>
      <c r="D65" s="162" t="s">
        <v>70</v>
      </c>
      <c r="E65" s="165">
        <v>2050203</v>
      </c>
      <c r="F65" s="166" t="s">
        <v>350</v>
      </c>
      <c r="G65" s="165">
        <v>30227</v>
      </c>
      <c r="H65" s="165" t="s">
        <v>425</v>
      </c>
      <c r="I65" s="172">
        <f t="shared" si="1"/>
        <v>450507.5</v>
      </c>
      <c r="J65" s="172"/>
      <c r="K65" s="172"/>
      <c r="L65" s="172"/>
      <c r="M65" s="172"/>
      <c r="N65" s="173">
        <v>450507.5</v>
      </c>
      <c r="O65" s="172"/>
      <c r="P65" s="172"/>
      <c r="Q65" s="172"/>
      <c r="R65" s="172"/>
      <c r="S65" s="172"/>
      <c r="T65" s="172"/>
      <c r="U65" s="172"/>
      <c r="V65" s="172"/>
      <c r="W65" s="172"/>
    </row>
    <row r="66" s="160" customFormat="1" ht="21.75" customHeight="1" spans="1:23">
      <c r="A66" s="163" t="s">
        <v>342</v>
      </c>
      <c r="B66" s="167" t="s">
        <v>457</v>
      </c>
      <c r="C66" s="165" t="s">
        <v>458</v>
      </c>
      <c r="D66" s="162" t="s">
        <v>70</v>
      </c>
      <c r="E66" s="165">
        <v>2050202</v>
      </c>
      <c r="F66" s="166" t="s">
        <v>346</v>
      </c>
      <c r="G66" s="165">
        <v>30227</v>
      </c>
      <c r="H66" s="165" t="s">
        <v>425</v>
      </c>
      <c r="I66" s="172">
        <f t="shared" si="1"/>
        <v>68387.75</v>
      </c>
      <c r="J66" s="172"/>
      <c r="K66" s="172"/>
      <c r="L66" s="172"/>
      <c r="M66" s="172"/>
      <c r="N66" s="173">
        <v>68387.75</v>
      </c>
      <c r="O66" s="172"/>
      <c r="P66" s="172"/>
      <c r="Q66" s="172"/>
      <c r="R66" s="172"/>
      <c r="S66" s="172"/>
      <c r="T66" s="172"/>
      <c r="U66" s="172"/>
      <c r="V66" s="172"/>
      <c r="W66" s="172"/>
    </row>
    <row r="67" s="160" customFormat="1" ht="21.75" customHeight="1" spans="1:23">
      <c r="A67" s="163" t="s">
        <v>342</v>
      </c>
      <c r="B67" s="167" t="s">
        <v>461</v>
      </c>
      <c r="C67" s="165" t="s">
        <v>462</v>
      </c>
      <c r="D67" s="162" t="s">
        <v>70</v>
      </c>
      <c r="E67" s="165">
        <v>2050203</v>
      </c>
      <c r="F67" s="166" t="s">
        <v>350</v>
      </c>
      <c r="G67" s="165">
        <v>30227</v>
      </c>
      <c r="H67" s="165" t="s">
        <v>425</v>
      </c>
      <c r="I67" s="172">
        <f t="shared" si="1"/>
        <v>7773</v>
      </c>
      <c r="J67" s="172"/>
      <c r="K67" s="172"/>
      <c r="L67" s="172"/>
      <c r="M67" s="172"/>
      <c r="N67" s="173">
        <v>7773</v>
      </c>
      <c r="O67" s="172"/>
      <c r="P67" s="172"/>
      <c r="Q67" s="172"/>
      <c r="R67" s="172"/>
      <c r="S67" s="172"/>
      <c r="T67" s="172"/>
      <c r="U67" s="172"/>
      <c r="V67" s="172"/>
      <c r="W67" s="172"/>
    </row>
    <row r="68" s="160" customFormat="1" ht="21.75" customHeight="1" spans="1:23">
      <c r="A68" s="163" t="s">
        <v>342</v>
      </c>
      <c r="B68" s="167" t="s">
        <v>463</v>
      </c>
      <c r="C68" s="165" t="s">
        <v>464</v>
      </c>
      <c r="D68" s="162" t="s">
        <v>70</v>
      </c>
      <c r="E68" s="165">
        <v>2050202</v>
      </c>
      <c r="F68" s="166" t="s">
        <v>346</v>
      </c>
      <c r="G68" s="165">
        <v>30227</v>
      </c>
      <c r="H68" s="165" t="s">
        <v>425</v>
      </c>
      <c r="I68" s="172">
        <f t="shared" si="1"/>
        <v>320000</v>
      </c>
      <c r="J68" s="172"/>
      <c r="K68" s="172"/>
      <c r="L68" s="172"/>
      <c r="M68" s="172"/>
      <c r="N68" s="173">
        <v>320000</v>
      </c>
      <c r="O68" s="172"/>
      <c r="P68" s="172"/>
      <c r="Q68" s="172"/>
      <c r="R68" s="172"/>
      <c r="S68" s="172"/>
      <c r="T68" s="172"/>
      <c r="U68" s="172"/>
      <c r="V68" s="172"/>
      <c r="W68" s="172"/>
    </row>
    <row r="69" s="160" customFormat="1" ht="21.75" customHeight="1" spans="1:23">
      <c r="A69" s="163" t="s">
        <v>342</v>
      </c>
      <c r="B69" s="167" t="s">
        <v>465</v>
      </c>
      <c r="C69" s="165" t="s">
        <v>466</v>
      </c>
      <c r="D69" s="162" t="s">
        <v>70</v>
      </c>
      <c r="E69" s="165">
        <v>2050202</v>
      </c>
      <c r="F69" s="166" t="s">
        <v>346</v>
      </c>
      <c r="G69" s="165">
        <v>30227</v>
      </c>
      <c r="H69" s="165" t="s">
        <v>425</v>
      </c>
      <c r="I69" s="172">
        <f t="shared" si="1"/>
        <v>1380000</v>
      </c>
      <c r="J69" s="172"/>
      <c r="K69" s="172"/>
      <c r="L69" s="172"/>
      <c r="M69" s="172"/>
      <c r="N69" s="173">
        <v>1380000</v>
      </c>
      <c r="O69" s="172"/>
      <c r="P69" s="172"/>
      <c r="Q69" s="172"/>
      <c r="R69" s="172"/>
      <c r="S69" s="172"/>
      <c r="T69" s="172"/>
      <c r="U69" s="172"/>
      <c r="V69" s="172"/>
      <c r="W69" s="172"/>
    </row>
    <row r="70" s="160" customFormat="1" ht="21.75" customHeight="1" spans="1:23">
      <c r="A70" s="163" t="s">
        <v>377</v>
      </c>
      <c r="B70" s="167" t="s">
        <v>467</v>
      </c>
      <c r="C70" s="165" t="s">
        <v>468</v>
      </c>
      <c r="D70" s="162" t="s">
        <v>70</v>
      </c>
      <c r="E70" s="165">
        <v>2296003</v>
      </c>
      <c r="F70" s="166" t="s">
        <v>397</v>
      </c>
      <c r="G70" s="165">
        <v>30227</v>
      </c>
      <c r="H70" s="165" t="s">
        <v>425</v>
      </c>
      <c r="I70" s="172">
        <f t="shared" si="1"/>
        <v>3100</v>
      </c>
      <c r="J70" s="172"/>
      <c r="K70" s="172"/>
      <c r="L70" s="172"/>
      <c r="M70" s="172"/>
      <c r="N70" s="173"/>
      <c r="O70" s="172">
        <v>3100</v>
      </c>
      <c r="P70" s="172"/>
      <c r="Q70" s="172"/>
      <c r="R70" s="172"/>
      <c r="S70" s="172"/>
      <c r="T70" s="172"/>
      <c r="U70" s="172"/>
      <c r="V70" s="172"/>
      <c r="W70" s="172"/>
    </row>
    <row r="71" s="160" customFormat="1" ht="21.75" customHeight="1" spans="1:23">
      <c r="A71" s="163" t="s">
        <v>377</v>
      </c>
      <c r="B71" s="167" t="s">
        <v>469</v>
      </c>
      <c r="C71" s="165" t="s">
        <v>470</v>
      </c>
      <c r="D71" s="162" t="s">
        <v>70</v>
      </c>
      <c r="E71" s="165">
        <v>2296003</v>
      </c>
      <c r="F71" s="166" t="s">
        <v>397</v>
      </c>
      <c r="G71" s="165">
        <v>30227</v>
      </c>
      <c r="H71" s="165" t="s">
        <v>425</v>
      </c>
      <c r="I71" s="172">
        <f t="shared" si="1"/>
        <v>3440</v>
      </c>
      <c r="J71" s="172"/>
      <c r="K71" s="172"/>
      <c r="L71" s="172"/>
      <c r="M71" s="172"/>
      <c r="N71" s="173"/>
      <c r="O71" s="172">
        <v>3440</v>
      </c>
      <c r="P71" s="172"/>
      <c r="Q71" s="172"/>
      <c r="R71" s="172"/>
      <c r="S71" s="172"/>
      <c r="T71" s="172"/>
      <c r="U71" s="172"/>
      <c r="V71" s="172"/>
      <c r="W71" s="172"/>
    </row>
    <row r="72" s="160" customFormat="1" ht="21.75" customHeight="1" spans="1:23">
      <c r="A72" s="163" t="s">
        <v>342</v>
      </c>
      <c r="B72" s="167" t="s">
        <v>471</v>
      </c>
      <c r="C72" s="165" t="s">
        <v>472</v>
      </c>
      <c r="D72" s="162" t="s">
        <v>70</v>
      </c>
      <c r="E72" s="165">
        <v>2050204</v>
      </c>
      <c r="F72" s="166" t="s">
        <v>368</v>
      </c>
      <c r="G72" s="165">
        <v>30227</v>
      </c>
      <c r="H72" s="165" t="s">
        <v>425</v>
      </c>
      <c r="I72" s="172">
        <f t="shared" si="1"/>
        <v>876</v>
      </c>
      <c r="J72" s="172"/>
      <c r="K72" s="172"/>
      <c r="L72" s="172"/>
      <c r="M72" s="172"/>
      <c r="N72" s="173">
        <v>876</v>
      </c>
      <c r="O72" s="172"/>
      <c r="P72" s="172"/>
      <c r="Q72" s="172"/>
      <c r="R72" s="172"/>
      <c r="S72" s="172"/>
      <c r="T72" s="172"/>
      <c r="U72" s="172"/>
      <c r="V72" s="172"/>
      <c r="W72" s="172"/>
    </row>
    <row r="73" s="160" customFormat="1" ht="21.75" customHeight="1" spans="1:23">
      <c r="A73" s="163" t="s">
        <v>377</v>
      </c>
      <c r="B73" s="167" t="s">
        <v>473</v>
      </c>
      <c r="C73" s="165" t="s">
        <v>474</v>
      </c>
      <c r="D73" s="162" t="s">
        <v>70</v>
      </c>
      <c r="E73" s="165">
        <v>2296003</v>
      </c>
      <c r="F73" s="166" t="s">
        <v>397</v>
      </c>
      <c r="G73" s="165">
        <v>30227</v>
      </c>
      <c r="H73" s="165" t="s">
        <v>425</v>
      </c>
      <c r="I73" s="172">
        <f t="shared" si="1"/>
        <v>2346</v>
      </c>
      <c r="J73" s="172"/>
      <c r="K73" s="172"/>
      <c r="L73" s="172"/>
      <c r="M73" s="172"/>
      <c r="N73" s="173"/>
      <c r="O73" s="172">
        <v>2346</v>
      </c>
      <c r="P73" s="172"/>
      <c r="Q73" s="172"/>
      <c r="R73" s="172"/>
      <c r="S73" s="172"/>
      <c r="T73" s="172"/>
      <c r="U73" s="172"/>
      <c r="V73" s="172"/>
      <c r="W73" s="172"/>
    </row>
    <row r="74" s="160" customFormat="1" ht="21.75" customHeight="1" spans="1:23">
      <c r="A74" s="163" t="s">
        <v>342</v>
      </c>
      <c r="B74" s="167" t="s">
        <v>475</v>
      </c>
      <c r="C74" s="165" t="s">
        <v>476</v>
      </c>
      <c r="D74" s="162" t="s">
        <v>70</v>
      </c>
      <c r="E74" s="165">
        <v>2050203</v>
      </c>
      <c r="F74" s="166" t="s">
        <v>350</v>
      </c>
      <c r="G74" s="165">
        <v>30227</v>
      </c>
      <c r="H74" s="165" t="s">
        <v>425</v>
      </c>
      <c r="I74" s="172">
        <f t="shared" si="1"/>
        <v>6377</v>
      </c>
      <c r="J74" s="172"/>
      <c r="K74" s="172"/>
      <c r="L74" s="172"/>
      <c r="M74" s="172"/>
      <c r="N74" s="173">
        <v>6377</v>
      </c>
      <c r="O74" s="172"/>
      <c r="P74" s="172"/>
      <c r="Q74" s="172"/>
      <c r="R74" s="172"/>
      <c r="S74" s="172"/>
      <c r="T74" s="172"/>
      <c r="U74" s="172"/>
      <c r="V74" s="172"/>
      <c r="W74" s="172"/>
    </row>
    <row r="75" s="160" customFormat="1" ht="21.75" customHeight="1" spans="1:23">
      <c r="A75" s="163" t="s">
        <v>377</v>
      </c>
      <c r="B75" s="167" t="s">
        <v>477</v>
      </c>
      <c r="C75" s="165" t="s">
        <v>478</v>
      </c>
      <c r="D75" s="162" t="s">
        <v>70</v>
      </c>
      <c r="E75" s="165">
        <v>2296003</v>
      </c>
      <c r="F75" s="166" t="s">
        <v>397</v>
      </c>
      <c r="G75" s="165">
        <v>30227</v>
      </c>
      <c r="H75" s="165" t="s">
        <v>425</v>
      </c>
      <c r="I75" s="172">
        <f t="shared" si="1"/>
        <v>1500</v>
      </c>
      <c r="J75" s="172"/>
      <c r="K75" s="172"/>
      <c r="L75" s="172"/>
      <c r="M75" s="172"/>
      <c r="N75" s="173"/>
      <c r="O75" s="172">
        <v>1500</v>
      </c>
      <c r="P75" s="172"/>
      <c r="Q75" s="172"/>
      <c r="R75" s="172"/>
      <c r="S75" s="172"/>
      <c r="T75" s="172"/>
      <c r="U75" s="172"/>
      <c r="V75" s="172"/>
      <c r="W75" s="172"/>
    </row>
    <row r="76" s="160" customFormat="1" ht="21.75" customHeight="1" spans="1:23">
      <c r="A76" s="163" t="s">
        <v>342</v>
      </c>
      <c r="B76" s="167" t="s">
        <v>479</v>
      </c>
      <c r="C76" s="165" t="s">
        <v>480</v>
      </c>
      <c r="D76" s="162" t="s">
        <v>70</v>
      </c>
      <c r="E76" s="165">
        <v>2050204</v>
      </c>
      <c r="F76" s="166" t="s">
        <v>368</v>
      </c>
      <c r="G76" s="165">
        <v>30227</v>
      </c>
      <c r="H76" s="165" t="s">
        <v>425</v>
      </c>
      <c r="I76" s="172">
        <f t="shared" si="1"/>
        <v>1200</v>
      </c>
      <c r="J76" s="172"/>
      <c r="K76" s="172"/>
      <c r="L76" s="172"/>
      <c r="M76" s="172"/>
      <c r="N76" s="173">
        <v>1200</v>
      </c>
      <c r="O76" s="172"/>
      <c r="P76" s="172"/>
      <c r="Q76" s="172"/>
      <c r="R76" s="172"/>
      <c r="S76" s="172"/>
      <c r="T76" s="172"/>
      <c r="U76" s="172"/>
      <c r="V76" s="172"/>
      <c r="W76" s="172"/>
    </row>
    <row r="77" s="160" customFormat="1" ht="21.75" customHeight="1" spans="1:23">
      <c r="A77" s="163" t="s">
        <v>342</v>
      </c>
      <c r="B77" s="167" t="s">
        <v>481</v>
      </c>
      <c r="C77" s="165" t="s">
        <v>482</v>
      </c>
      <c r="D77" s="162" t="s">
        <v>70</v>
      </c>
      <c r="E77" s="165">
        <v>2050202</v>
      </c>
      <c r="F77" s="166" t="s">
        <v>346</v>
      </c>
      <c r="G77" s="165">
        <v>30227</v>
      </c>
      <c r="H77" s="165" t="s">
        <v>425</v>
      </c>
      <c r="I77" s="172">
        <f t="shared" si="1"/>
        <v>15610</v>
      </c>
      <c r="J77" s="172"/>
      <c r="K77" s="172"/>
      <c r="L77" s="172"/>
      <c r="M77" s="172"/>
      <c r="N77" s="173">
        <v>15610</v>
      </c>
      <c r="O77" s="172"/>
      <c r="P77" s="172"/>
      <c r="Q77" s="172"/>
      <c r="R77" s="172"/>
      <c r="S77" s="172"/>
      <c r="T77" s="172"/>
      <c r="U77" s="172"/>
      <c r="V77" s="172"/>
      <c r="W77" s="172"/>
    </row>
    <row r="78" s="160" customFormat="1" ht="21.75" customHeight="1" spans="1:23">
      <c r="A78" s="163" t="s">
        <v>342</v>
      </c>
      <c r="B78" s="167" t="s">
        <v>483</v>
      </c>
      <c r="C78" s="165" t="s">
        <v>484</v>
      </c>
      <c r="D78" s="162" t="s">
        <v>70</v>
      </c>
      <c r="E78" s="165">
        <v>2050204</v>
      </c>
      <c r="F78" s="166" t="s">
        <v>368</v>
      </c>
      <c r="G78" s="165">
        <v>30227</v>
      </c>
      <c r="H78" s="165" t="s">
        <v>425</v>
      </c>
      <c r="I78" s="172">
        <f t="shared" si="1"/>
        <v>1659</v>
      </c>
      <c r="J78" s="172"/>
      <c r="K78" s="172"/>
      <c r="L78" s="172"/>
      <c r="M78" s="172"/>
      <c r="N78" s="173">
        <v>1659</v>
      </c>
      <c r="O78" s="172"/>
      <c r="P78" s="172"/>
      <c r="Q78" s="172"/>
      <c r="R78" s="172"/>
      <c r="S78" s="172"/>
      <c r="T78" s="172"/>
      <c r="U78" s="172"/>
      <c r="V78" s="172"/>
      <c r="W78" s="172"/>
    </row>
    <row r="79" s="160" customFormat="1" ht="21.75" customHeight="1" spans="1:23">
      <c r="A79" s="163" t="s">
        <v>342</v>
      </c>
      <c r="B79" s="167" t="s">
        <v>485</v>
      </c>
      <c r="C79" s="165" t="s">
        <v>486</v>
      </c>
      <c r="D79" s="162" t="s">
        <v>70</v>
      </c>
      <c r="E79" s="165">
        <v>2050204</v>
      </c>
      <c r="F79" s="166" t="s">
        <v>368</v>
      </c>
      <c r="G79" s="165">
        <v>30227</v>
      </c>
      <c r="H79" s="165" t="s">
        <v>425</v>
      </c>
      <c r="I79" s="172">
        <f t="shared" si="1"/>
        <v>232</v>
      </c>
      <c r="J79" s="172"/>
      <c r="K79" s="172"/>
      <c r="L79" s="172"/>
      <c r="M79" s="172"/>
      <c r="N79" s="173">
        <v>232</v>
      </c>
      <c r="O79" s="172"/>
      <c r="P79" s="172"/>
      <c r="Q79" s="172"/>
      <c r="R79" s="172"/>
      <c r="S79" s="172"/>
      <c r="T79" s="172"/>
      <c r="U79" s="172"/>
      <c r="V79" s="172"/>
      <c r="W79" s="172"/>
    </row>
    <row r="80" s="160" customFormat="1" ht="21.75" customHeight="1" spans="1:23">
      <c r="A80" s="163" t="s">
        <v>342</v>
      </c>
      <c r="B80" s="167" t="s">
        <v>481</v>
      </c>
      <c r="C80" s="165" t="s">
        <v>482</v>
      </c>
      <c r="D80" s="162" t="s">
        <v>70</v>
      </c>
      <c r="E80" s="165">
        <v>2050203</v>
      </c>
      <c r="F80" s="166" t="s">
        <v>350</v>
      </c>
      <c r="G80" s="165">
        <v>30227</v>
      </c>
      <c r="H80" s="165" t="s">
        <v>425</v>
      </c>
      <c r="I80" s="172">
        <f t="shared" si="1"/>
        <v>34750</v>
      </c>
      <c r="J80" s="172"/>
      <c r="K80" s="172"/>
      <c r="L80" s="172"/>
      <c r="M80" s="172"/>
      <c r="N80" s="173">
        <v>34750</v>
      </c>
      <c r="O80" s="172"/>
      <c r="P80" s="172"/>
      <c r="Q80" s="172"/>
      <c r="R80" s="172"/>
      <c r="S80" s="172"/>
      <c r="T80" s="172"/>
      <c r="U80" s="172"/>
      <c r="V80" s="172"/>
      <c r="W80" s="172"/>
    </row>
    <row r="81" s="160" customFormat="1" ht="21.75" customHeight="1" spans="1:23">
      <c r="A81" s="163" t="s">
        <v>342</v>
      </c>
      <c r="B81" s="167" t="s">
        <v>487</v>
      </c>
      <c r="C81" s="165" t="s">
        <v>488</v>
      </c>
      <c r="D81" s="162" t="s">
        <v>70</v>
      </c>
      <c r="E81" s="165">
        <v>2050203</v>
      </c>
      <c r="F81" s="166" t="s">
        <v>350</v>
      </c>
      <c r="G81" s="165">
        <v>30227</v>
      </c>
      <c r="H81" s="165" t="s">
        <v>425</v>
      </c>
      <c r="I81" s="172">
        <f t="shared" si="1"/>
        <v>30000</v>
      </c>
      <c r="J81" s="172"/>
      <c r="K81" s="172"/>
      <c r="L81" s="172"/>
      <c r="M81" s="172"/>
      <c r="N81" s="173">
        <v>30000</v>
      </c>
      <c r="O81" s="172"/>
      <c r="P81" s="172"/>
      <c r="Q81" s="172"/>
      <c r="R81" s="172"/>
      <c r="S81" s="172"/>
      <c r="T81" s="172"/>
      <c r="U81" s="172"/>
      <c r="V81" s="172"/>
      <c r="W81" s="172"/>
    </row>
    <row r="82" s="160" customFormat="1" ht="21.75" customHeight="1" spans="1:23">
      <c r="A82" s="163" t="s">
        <v>342</v>
      </c>
      <c r="B82" s="167" t="s">
        <v>487</v>
      </c>
      <c r="C82" s="165" t="s">
        <v>488</v>
      </c>
      <c r="D82" s="162" t="s">
        <v>70</v>
      </c>
      <c r="E82" s="165">
        <v>2050202</v>
      </c>
      <c r="F82" s="166" t="s">
        <v>346</v>
      </c>
      <c r="G82" s="165">
        <v>30227</v>
      </c>
      <c r="H82" s="165" t="s">
        <v>425</v>
      </c>
      <c r="I82" s="172">
        <f t="shared" si="1"/>
        <v>255900</v>
      </c>
      <c r="J82" s="172"/>
      <c r="K82" s="172"/>
      <c r="L82" s="172"/>
      <c r="M82" s="172"/>
      <c r="N82" s="173">
        <v>255900</v>
      </c>
      <c r="O82" s="172"/>
      <c r="P82" s="172"/>
      <c r="Q82" s="172"/>
      <c r="R82" s="172"/>
      <c r="S82" s="172"/>
      <c r="T82" s="172"/>
      <c r="U82" s="172"/>
      <c r="V82" s="172"/>
      <c r="W82" s="172"/>
    </row>
    <row r="83" s="160" customFormat="1" ht="21.75" customHeight="1" spans="1:23">
      <c r="A83" s="163" t="s">
        <v>377</v>
      </c>
      <c r="B83" s="167" t="s">
        <v>489</v>
      </c>
      <c r="C83" s="165" t="s">
        <v>490</v>
      </c>
      <c r="D83" s="162" t="s">
        <v>70</v>
      </c>
      <c r="E83" s="165">
        <v>2050201</v>
      </c>
      <c r="F83" s="166" t="s">
        <v>358</v>
      </c>
      <c r="G83" s="165">
        <v>30227</v>
      </c>
      <c r="H83" s="165" t="s">
        <v>425</v>
      </c>
      <c r="I83" s="172">
        <f t="shared" si="1"/>
        <v>200000</v>
      </c>
      <c r="J83" s="172"/>
      <c r="K83" s="172"/>
      <c r="L83" s="172"/>
      <c r="M83" s="172"/>
      <c r="N83" s="173">
        <v>200000</v>
      </c>
      <c r="O83" s="172"/>
      <c r="P83" s="172"/>
      <c r="Q83" s="172"/>
      <c r="R83" s="172"/>
      <c r="S83" s="172"/>
      <c r="T83" s="172"/>
      <c r="U83" s="172"/>
      <c r="V83" s="172"/>
      <c r="W83" s="172"/>
    </row>
    <row r="84" s="160" customFormat="1" ht="21.75" customHeight="1" spans="1:23">
      <c r="A84" s="163" t="s">
        <v>377</v>
      </c>
      <c r="B84" s="167" t="s">
        <v>491</v>
      </c>
      <c r="C84" s="165" t="s">
        <v>492</v>
      </c>
      <c r="D84" s="162" t="s">
        <v>70</v>
      </c>
      <c r="E84" s="165">
        <v>2080799</v>
      </c>
      <c r="F84" s="166" t="s">
        <v>493</v>
      </c>
      <c r="G84" s="165">
        <v>30227</v>
      </c>
      <c r="H84" s="165" t="s">
        <v>425</v>
      </c>
      <c r="I84" s="172">
        <f t="shared" si="1"/>
        <v>3300</v>
      </c>
      <c r="J84" s="172"/>
      <c r="K84" s="172"/>
      <c r="L84" s="172"/>
      <c r="M84" s="172"/>
      <c r="N84" s="173">
        <v>3300</v>
      </c>
      <c r="O84" s="172"/>
      <c r="P84" s="172"/>
      <c r="Q84" s="172"/>
      <c r="R84" s="172"/>
      <c r="S84" s="172"/>
      <c r="T84" s="172"/>
      <c r="U84" s="172"/>
      <c r="V84" s="172"/>
      <c r="W84" s="172"/>
    </row>
    <row r="85" s="160" customFormat="1" ht="18.75" customHeight="1" spans="1:23">
      <c r="A85" s="175" t="s">
        <v>221</v>
      </c>
      <c r="B85" s="176"/>
      <c r="C85" s="176"/>
      <c r="D85" s="176"/>
      <c r="E85" s="176"/>
      <c r="F85" s="176"/>
      <c r="G85" s="176"/>
      <c r="H85" s="177"/>
      <c r="I85" s="172">
        <f>SUM(I10:I84)</f>
        <v>52050623.48</v>
      </c>
      <c r="J85" s="172">
        <v>44705878.38</v>
      </c>
      <c r="K85" s="172">
        <v>44705878.38</v>
      </c>
      <c r="L85" s="172">
        <v>560000</v>
      </c>
      <c r="M85" s="172"/>
      <c r="N85" s="172">
        <f>SUM(N10:N84)</f>
        <v>5757454</v>
      </c>
      <c r="O85" s="172">
        <f>SUM(O10:O84)</f>
        <v>439858.6</v>
      </c>
      <c r="P85" s="172"/>
      <c r="Q85" s="172"/>
      <c r="R85" s="172">
        <v>587432.5</v>
      </c>
      <c r="S85" s="172"/>
      <c r="T85" s="172"/>
      <c r="U85" s="172"/>
      <c r="V85" s="172"/>
      <c r="W85" s="172">
        <v>587432.5</v>
      </c>
    </row>
    <row r="86" s="160" customFormat="1" customHeight="1"/>
    <row r="87" s="160" customFormat="1" customHeight="1"/>
  </sheetData>
  <mergeCells count="28">
    <mergeCell ref="A3:W3"/>
    <mergeCell ref="A4:H4"/>
    <mergeCell ref="J5:M5"/>
    <mergeCell ref="N5:P5"/>
    <mergeCell ref="R5:W5"/>
    <mergeCell ref="A85:H8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5"/>
  <sheetViews>
    <sheetView showZeros="0" workbookViewId="0">
      <pane ySplit="1" topLeftCell="A2" activePane="bottomLeft" state="frozen"/>
      <selection/>
      <selection pane="bottomLeft" activeCell="E10" sqref="E10"/>
    </sheetView>
  </sheetViews>
  <sheetFormatPr defaultColWidth="9.14166666666667" defaultRowHeight="12" customHeight="1"/>
  <cols>
    <col min="1" max="1" width="34.2833333333333" customWidth="1"/>
    <col min="2" max="2" width="29" customWidth="1"/>
    <col min="3" max="3" width="23.575" customWidth="1"/>
    <col min="4" max="4" width="16.25" customWidth="1"/>
    <col min="5"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494</v>
      </c>
    </row>
    <row r="3" ht="39.75" customHeight="1" spans="1:10">
      <c r="A3" s="64" t="str">
        <f>"2025"&amp;"年项目支出绩效目标表"</f>
        <v>2025年项目支出绩效目标表</v>
      </c>
      <c r="B3" s="4"/>
      <c r="C3" s="4"/>
      <c r="D3" s="4"/>
      <c r="E3" s="4"/>
      <c r="F3" s="65"/>
      <c r="G3" s="4"/>
      <c r="H3" s="65"/>
      <c r="I3" s="65"/>
      <c r="J3" s="4"/>
    </row>
    <row r="4" ht="17.25" customHeight="1" spans="1:1">
      <c r="A4" s="5" t="s">
        <v>1</v>
      </c>
    </row>
    <row r="5" ht="44.25" customHeight="1" spans="1:10">
      <c r="A5" s="66" t="s">
        <v>233</v>
      </c>
      <c r="B5" s="66" t="s">
        <v>495</v>
      </c>
      <c r="C5" s="66" t="s">
        <v>496</v>
      </c>
      <c r="D5" s="66" t="s">
        <v>497</v>
      </c>
      <c r="E5" s="66" t="s">
        <v>498</v>
      </c>
      <c r="F5" s="67" t="s">
        <v>499</v>
      </c>
      <c r="G5" s="66" t="s">
        <v>500</v>
      </c>
      <c r="H5" s="67" t="s">
        <v>501</v>
      </c>
      <c r="I5" s="67" t="s">
        <v>502</v>
      </c>
      <c r="J5" s="66" t="s">
        <v>503</v>
      </c>
    </row>
    <row r="6" ht="18.75" customHeight="1" spans="1:10">
      <c r="A6" s="158">
        <v>1</v>
      </c>
      <c r="B6" s="158">
        <v>2</v>
      </c>
      <c r="C6" s="158">
        <v>3</v>
      </c>
      <c r="D6" s="158">
        <v>4</v>
      </c>
      <c r="E6" s="158">
        <v>5</v>
      </c>
      <c r="F6" s="36">
        <v>6</v>
      </c>
      <c r="G6" s="158">
        <v>7</v>
      </c>
      <c r="H6" s="36">
        <v>8</v>
      </c>
      <c r="I6" s="36">
        <v>9</v>
      </c>
      <c r="J6" s="158">
        <v>10</v>
      </c>
    </row>
    <row r="7" ht="42" customHeight="1" spans="1:10">
      <c r="A7" s="30" t="s">
        <v>70</v>
      </c>
      <c r="B7" s="70"/>
      <c r="C7" s="70"/>
      <c r="D7" s="70"/>
      <c r="E7" s="54"/>
      <c r="F7" s="71"/>
      <c r="G7" s="54"/>
      <c r="H7" s="71"/>
      <c r="I7" s="71"/>
      <c r="J7" s="54"/>
    </row>
    <row r="8" ht="42" customHeight="1" spans="1:10">
      <c r="A8" s="159" t="s">
        <v>391</v>
      </c>
      <c r="B8" s="21" t="s">
        <v>504</v>
      </c>
      <c r="C8" s="21" t="s">
        <v>505</v>
      </c>
      <c r="D8" s="21" t="s">
        <v>506</v>
      </c>
      <c r="E8" s="30" t="s">
        <v>507</v>
      </c>
      <c r="F8" s="21" t="s">
        <v>508</v>
      </c>
      <c r="G8" s="30" t="s">
        <v>84</v>
      </c>
      <c r="H8" s="21" t="s">
        <v>509</v>
      </c>
      <c r="I8" s="21" t="s">
        <v>510</v>
      </c>
      <c r="J8" s="30" t="s">
        <v>507</v>
      </c>
    </row>
    <row r="9" ht="42" customHeight="1" spans="1:10">
      <c r="A9" s="159" t="s">
        <v>391</v>
      </c>
      <c r="B9" s="21" t="s">
        <v>504</v>
      </c>
      <c r="C9" s="21" t="s">
        <v>505</v>
      </c>
      <c r="D9" s="21" t="s">
        <v>511</v>
      </c>
      <c r="E9" s="30" t="s">
        <v>512</v>
      </c>
      <c r="F9" s="21" t="s">
        <v>513</v>
      </c>
      <c r="G9" s="30" t="s">
        <v>514</v>
      </c>
      <c r="H9" s="21" t="s">
        <v>515</v>
      </c>
      <c r="I9" s="21" t="s">
        <v>510</v>
      </c>
      <c r="J9" s="30" t="s">
        <v>512</v>
      </c>
    </row>
    <row r="10" ht="42" customHeight="1" spans="1:10">
      <c r="A10" s="159" t="s">
        <v>391</v>
      </c>
      <c r="B10" s="21" t="s">
        <v>504</v>
      </c>
      <c r="C10" s="21" t="s">
        <v>505</v>
      </c>
      <c r="D10" s="21" t="s">
        <v>516</v>
      </c>
      <c r="E10" s="30" t="s">
        <v>517</v>
      </c>
      <c r="F10" s="21" t="s">
        <v>513</v>
      </c>
      <c r="G10" s="30" t="s">
        <v>518</v>
      </c>
      <c r="H10" s="21" t="s">
        <v>519</v>
      </c>
      <c r="I10" s="21" t="s">
        <v>510</v>
      </c>
      <c r="J10" s="30" t="s">
        <v>517</v>
      </c>
    </row>
    <row r="11" ht="42" customHeight="1" spans="1:10">
      <c r="A11" s="159" t="s">
        <v>391</v>
      </c>
      <c r="B11" s="21" t="s">
        <v>504</v>
      </c>
      <c r="C11" s="21" t="s">
        <v>520</v>
      </c>
      <c r="D11" s="21" t="s">
        <v>521</v>
      </c>
      <c r="E11" s="30" t="s">
        <v>522</v>
      </c>
      <c r="F11" s="21" t="s">
        <v>513</v>
      </c>
      <c r="G11" s="30" t="s">
        <v>523</v>
      </c>
      <c r="H11" s="21" t="s">
        <v>524</v>
      </c>
      <c r="I11" s="21" t="s">
        <v>525</v>
      </c>
      <c r="J11" s="30" t="s">
        <v>522</v>
      </c>
    </row>
    <row r="12" ht="42" customHeight="1" spans="1:10">
      <c r="A12" s="159" t="s">
        <v>391</v>
      </c>
      <c r="B12" s="21" t="s">
        <v>504</v>
      </c>
      <c r="C12" s="21" t="s">
        <v>526</v>
      </c>
      <c r="D12" s="21" t="s">
        <v>527</v>
      </c>
      <c r="E12" s="30" t="s">
        <v>528</v>
      </c>
      <c r="F12" s="21" t="s">
        <v>508</v>
      </c>
      <c r="G12" s="30" t="s">
        <v>529</v>
      </c>
      <c r="H12" s="21" t="s">
        <v>524</v>
      </c>
      <c r="I12" s="21" t="s">
        <v>510</v>
      </c>
      <c r="J12" s="30" t="s">
        <v>528</v>
      </c>
    </row>
    <row r="13" ht="42" customHeight="1" spans="1:10">
      <c r="A13" s="159" t="s">
        <v>413</v>
      </c>
      <c r="B13" s="21" t="s">
        <v>530</v>
      </c>
      <c r="C13" s="21" t="s">
        <v>505</v>
      </c>
      <c r="D13" s="21" t="s">
        <v>506</v>
      </c>
      <c r="E13" s="30" t="s">
        <v>531</v>
      </c>
      <c r="F13" s="21" t="s">
        <v>513</v>
      </c>
      <c r="G13" s="30" t="s">
        <v>532</v>
      </c>
      <c r="H13" s="21" t="s">
        <v>533</v>
      </c>
      <c r="I13" s="21" t="s">
        <v>510</v>
      </c>
      <c r="J13" s="30" t="s">
        <v>534</v>
      </c>
    </row>
    <row r="14" ht="42" customHeight="1" spans="1:10">
      <c r="A14" s="159" t="s">
        <v>413</v>
      </c>
      <c r="B14" s="21" t="s">
        <v>530</v>
      </c>
      <c r="C14" s="21" t="s">
        <v>505</v>
      </c>
      <c r="D14" s="21" t="s">
        <v>506</v>
      </c>
      <c r="E14" s="30" t="s">
        <v>535</v>
      </c>
      <c r="F14" s="21" t="s">
        <v>536</v>
      </c>
      <c r="G14" s="30" t="s">
        <v>537</v>
      </c>
      <c r="H14" s="21" t="s">
        <v>538</v>
      </c>
      <c r="I14" s="21" t="s">
        <v>510</v>
      </c>
      <c r="J14" s="30" t="s">
        <v>539</v>
      </c>
    </row>
    <row r="15" ht="42" customHeight="1" spans="1:10">
      <c r="A15" s="159" t="s">
        <v>413</v>
      </c>
      <c r="B15" s="21" t="s">
        <v>530</v>
      </c>
      <c r="C15" s="21" t="s">
        <v>505</v>
      </c>
      <c r="D15" s="21" t="s">
        <v>511</v>
      </c>
      <c r="E15" s="30" t="s">
        <v>540</v>
      </c>
      <c r="F15" s="21" t="s">
        <v>508</v>
      </c>
      <c r="G15" s="30" t="s">
        <v>83</v>
      </c>
      <c r="H15" s="21" t="s">
        <v>541</v>
      </c>
      <c r="I15" s="21" t="s">
        <v>510</v>
      </c>
      <c r="J15" s="30" t="s">
        <v>542</v>
      </c>
    </row>
    <row r="16" ht="42" customHeight="1" spans="1:10">
      <c r="A16" s="159" t="s">
        <v>413</v>
      </c>
      <c r="B16" s="21" t="s">
        <v>530</v>
      </c>
      <c r="C16" s="21" t="s">
        <v>505</v>
      </c>
      <c r="D16" s="21" t="s">
        <v>511</v>
      </c>
      <c r="E16" s="30" t="s">
        <v>543</v>
      </c>
      <c r="F16" s="21" t="s">
        <v>508</v>
      </c>
      <c r="G16" s="30" t="s">
        <v>83</v>
      </c>
      <c r="H16" s="21" t="s">
        <v>541</v>
      </c>
      <c r="I16" s="21" t="s">
        <v>510</v>
      </c>
      <c r="J16" s="30" t="s">
        <v>544</v>
      </c>
    </row>
    <row r="17" ht="42" customHeight="1" spans="1:10">
      <c r="A17" s="159" t="s">
        <v>413</v>
      </c>
      <c r="B17" s="21" t="s">
        <v>530</v>
      </c>
      <c r="C17" s="21" t="s">
        <v>505</v>
      </c>
      <c r="D17" s="21" t="s">
        <v>511</v>
      </c>
      <c r="E17" s="30" t="s">
        <v>545</v>
      </c>
      <c r="F17" s="21" t="s">
        <v>508</v>
      </c>
      <c r="G17" s="30" t="s">
        <v>529</v>
      </c>
      <c r="H17" s="21" t="s">
        <v>524</v>
      </c>
      <c r="I17" s="21" t="s">
        <v>510</v>
      </c>
      <c r="J17" s="30" t="s">
        <v>546</v>
      </c>
    </row>
    <row r="18" ht="42" customHeight="1" spans="1:10">
      <c r="A18" s="159" t="s">
        <v>413</v>
      </c>
      <c r="B18" s="21" t="s">
        <v>530</v>
      </c>
      <c r="C18" s="21" t="s">
        <v>520</v>
      </c>
      <c r="D18" s="21" t="s">
        <v>521</v>
      </c>
      <c r="E18" s="30" t="s">
        <v>547</v>
      </c>
      <c r="F18" s="21" t="s">
        <v>508</v>
      </c>
      <c r="G18" s="30" t="s">
        <v>548</v>
      </c>
      <c r="H18" s="21" t="s">
        <v>524</v>
      </c>
      <c r="I18" s="21" t="s">
        <v>510</v>
      </c>
      <c r="J18" s="30" t="s">
        <v>549</v>
      </c>
    </row>
    <row r="19" ht="42" customHeight="1" spans="1:10">
      <c r="A19" s="159" t="s">
        <v>413</v>
      </c>
      <c r="B19" s="21" t="s">
        <v>530</v>
      </c>
      <c r="C19" s="21" t="s">
        <v>526</v>
      </c>
      <c r="D19" s="21" t="s">
        <v>527</v>
      </c>
      <c r="E19" s="30" t="s">
        <v>550</v>
      </c>
      <c r="F19" s="21" t="s">
        <v>513</v>
      </c>
      <c r="G19" s="30" t="s">
        <v>523</v>
      </c>
      <c r="H19" s="21" t="s">
        <v>524</v>
      </c>
      <c r="I19" s="21" t="s">
        <v>510</v>
      </c>
      <c r="J19" s="30" t="s">
        <v>550</v>
      </c>
    </row>
    <row r="20" ht="42" customHeight="1" spans="1:10">
      <c r="A20" s="159" t="s">
        <v>393</v>
      </c>
      <c r="B20" s="21" t="s">
        <v>551</v>
      </c>
      <c r="C20" s="21" t="s">
        <v>505</v>
      </c>
      <c r="D20" s="21" t="s">
        <v>506</v>
      </c>
      <c r="E20" s="30" t="s">
        <v>552</v>
      </c>
      <c r="F20" s="21" t="s">
        <v>513</v>
      </c>
      <c r="G20" s="30" t="s">
        <v>553</v>
      </c>
      <c r="H20" s="21" t="s">
        <v>538</v>
      </c>
      <c r="I20" s="21" t="s">
        <v>510</v>
      </c>
      <c r="J20" s="30" t="s">
        <v>552</v>
      </c>
    </row>
    <row r="21" ht="42" customHeight="1" spans="1:10">
      <c r="A21" s="159" t="s">
        <v>393</v>
      </c>
      <c r="B21" s="21" t="s">
        <v>551</v>
      </c>
      <c r="C21" s="21" t="s">
        <v>505</v>
      </c>
      <c r="D21" s="21" t="s">
        <v>511</v>
      </c>
      <c r="E21" s="30" t="s">
        <v>554</v>
      </c>
      <c r="F21" s="21" t="s">
        <v>508</v>
      </c>
      <c r="G21" s="30" t="s">
        <v>555</v>
      </c>
      <c r="H21" s="21" t="s">
        <v>524</v>
      </c>
      <c r="I21" s="21" t="s">
        <v>510</v>
      </c>
      <c r="J21" s="30" t="s">
        <v>554</v>
      </c>
    </row>
    <row r="22" ht="42" customHeight="1" spans="1:10">
      <c r="A22" s="159" t="s">
        <v>393</v>
      </c>
      <c r="B22" s="21" t="s">
        <v>551</v>
      </c>
      <c r="C22" s="21" t="s">
        <v>505</v>
      </c>
      <c r="D22" s="21" t="s">
        <v>516</v>
      </c>
      <c r="E22" s="30" t="s">
        <v>554</v>
      </c>
      <c r="F22" s="21" t="s">
        <v>508</v>
      </c>
      <c r="G22" s="30" t="s">
        <v>556</v>
      </c>
      <c r="H22" s="21" t="s">
        <v>524</v>
      </c>
      <c r="I22" s="21" t="s">
        <v>510</v>
      </c>
      <c r="J22" s="30" t="s">
        <v>554</v>
      </c>
    </row>
    <row r="23" ht="42" customHeight="1" spans="1:10">
      <c r="A23" s="159" t="s">
        <v>393</v>
      </c>
      <c r="B23" s="21" t="s">
        <v>551</v>
      </c>
      <c r="C23" s="21" t="s">
        <v>520</v>
      </c>
      <c r="D23" s="21" t="s">
        <v>521</v>
      </c>
      <c r="E23" s="30" t="s">
        <v>557</v>
      </c>
      <c r="F23" s="21" t="s">
        <v>508</v>
      </c>
      <c r="G23" s="30" t="s">
        <v>529</v>
      </c>
      <c r="H23" s="21" t="s">
        <v>524</v>
      </c>
      <c r="I23" s="21" t="s">
        <v>510</v>
      </c>
      <c r="J23" s="30" t="s">
        <v>557</v>
      </c>
    </row>
    <row r="24" ht="42" customHeight="1" spans="1:10">
      <c r="A24" s="159" t="s">
        <v>393</v>
      </c>
      <c r="B24" s="21" t="s">
        <v>551</v>
      </c>
      <c r="C24" s="21" t="s">
        <v>526</v>
      </c>
      <c r="D24" s="21" t="s">
        <v>527</v>
      </c>
      <c r="E24" s="30" t="s">
        <v>557</v>
      </c>
      <c r="F24" s="21" t="s">
        <v>508</v>
      </c>
      <c r="G24" s="30" t="s">
        <v>529</v>
      </c>
      <c r="H24" s="21" t="s">
        <v>524</v>
      </c>
      <c r="I24" s="21" t="s">
        <v>525</v>
      </c>
      <c r="J24" s="30" t="s">
        <v>557</v>
      </c>
    </row>
    <row r="25" ht="42" customHeight="1" spans="1:10">
      <c r="A25" s="159" t="s">
        <v>360</v>
      </c>
      <c r="B25" s="21" t="s">
        <v>558</v>
      </c>
      <c r="C25" s="21" t="s">
        <v>505</v>
      </c>
      <c r="D25" s="21" t="s">
        <v>506</v>
      </c>
      <c r="E25" s="30" t="s">
        <v>559</v>
      </c>
      <c r="F25" s="21" t="s">
        <v>513</v>
      </c>
      <c r="G25" s="30" t="s">
        <v>560</v>
      </c>
      <c r="H25" s="21" t="s">
        <v>538</v>
      </c>
      <c r="I25" s="21" t="s">
        <v>510</v>
      </c>
      <c r="J25" s="30" t="s">
        <v>561</v>
      </c>
    </row>
    <row r="26" ht="42" customHeight="1" spans="1:10">
      <c r="A26" s="159" t="s">
        <v>360</v>
      </c>
      <c r="B26" s="21" t="s">
        <v>558</v>
      </c>
      <c r="C26" s="21" t="s">
        <v>505</v>
      </c>
      <c r="D26" s="21" t="s">
        <v>506</v>
      </c>
      <c r="E26" s="30" t="s">
        <v>562</v>
      </c>
      <c r="F26" s="21" t="s">
        <v>513</v>
      </c>
      <c r="G26" s="30" t="s">
        <v>563</v>
      </c>
      <c r="H26" s="21" t="s">
        <v>538</v>
      </c>
      <c r="I26" s="21" t="s">
        <v>510</v>
      </c>
      <c r="J26" s="30" t="s">
        <v>561</v>
      </c>
    </row>
    <row r="27" ht="42" customHeight="1" spans="1:10">
      <c r="A27" s="159" t="s">
        <v>360</v>
      </c>
      <c r="B27" s="21" t="s">
        <v>558</v>
      </c>
      <c r="C27" s="21" t="s">
        <v>505</v>
      </c>
      <c r="D27" s="21" t="s">
        <v>506</v>
      </c>
      <c r="E27" s="30" t="s">
        <v>564</v>
      </c>
      <c r="F27" s="21" t="s">
        <v>513</v>
      </c>
      <c r="G27" s="30" t="s">
        <v>565</v>
      </c>
      <c r="H27" s="21" t="s">
        <v>538</v>
      </c>
      <c r="I27" s="21" t="s">
        <v>510</v>
      </c>
      <c r="J27" s="30" t="s">
        <v>561</v>
      </c>
    </row>
    <row r="28" ht="42" customHeight="1" spans="1:10">
      <c r="A28" s="159" t="s">
        <v>360</v>
      </c>
      <c r="B28" s="21" t="s">
        <v>558</v>
      </c>
      <c r="C28" s="21" t="s">
        <v>505</v>
      </c>
      <c r="D28" s="21" t="s">
        <v>506</v>
      </c>
      <c r="E28" s="30" t="s">
        <v>566</v>
      </c>
      <c r="F28" s="21" t="s">
        <v>513</v>
      </c>
      <c r="G28" s="30" t="s">
        <v>567</v>
      </c>
      <c r="H28" s="21" t="s">
        <v>538</v>
      </c>
      <c r="I28" s="21" t="s">
        <v>510</v>
      </c>
      <c r="J28" s="30" t="s">
        <v>561</v>
      </c>
    </row>
    <row r="29" ht="42" customHeight="1" spans="1:10">
      <c r="A29" s="159" t="s">
        <v>360</v>
      </c>
      <c r="B29" s="21" t="s">
        <v>558</v>
      </c>
      <c r="C29" s="21" t="s">
        <v>505</v>
      </c>
      <c r="D29" s="21" t="s">
        <v>511</v>
      </c>
      <c r="E29" s="30" t="s">
        <v>568</v>
      </c>
      <c r="F29" s="21" t="s">
        <v>513</v>
      </c>
      <c r="G29" s="30" t="s">
        <v>569</v>
      </c>
      <c r="H29" s="21" t="s">
        <v>524</v>
      </c>
      <c r="I29" s="21" t="s">
        <v>510</v>
      </c>
      <c r="J29" s="30" t="s">
        <v>570</v>
      </c>
    </row>
    <row r="30" ht="42" customHeight="1" spans="1:10">
      <c r="A30" s="159" t="s">
        <v>360</v>
      </c>
      <c r="B30" s="21" t="s">
        <v>558</v>
      </c>
      <c r="C30" s="21" t="s">
        <v>505</v>
      </c>
      <c r="D30" s="21" t="s">
        <v>516</v>
      </c>
      <c r="E30" s="30" t="s">
        <v>571</v>
      </c>
      <c r="F30" s="21" t="s">
        <v>513</v>
      </c>
      <c r="G30" s="30" t="s">
        <v>572</v>
      </c>
      <c r="H30" s="21" t="s">
        <v>524</v>
      </c>
      <c r="I30" s="21" t="s">
        <v>510</v>
      </c>
      <c r="J30" s="30" t="s">
        <v>573</v>
      </c>
    </row>
    <row r="31" ht="42" customHeight="1" spans="1:10">
      <c r="A31" s="159" t="s">
        <v>360</v>
      </c>
      <c r="B31" s="21" t="s">
        <v>558</v>
      </c>
      <c r="C31" s="21" t="s">
        <v>520</v>
      </c>
      <c r="D31" s="21" t="s">
        <v>521</v>
      </c>
      <c r="E31" s="30" t="s">
        <v>574</v>
      </c>
      <c r="F31" s="21" t="s">
        <v>508</v>
      </c>
      <c r="G31" s="30" t="s">
        <v>523</v>
      </c>
      <c r="H31" s="21" t="s">
        <v>524</v>
      </c>
      <c r="I31" s="21" t="s">
        <v>510</v>
      </c>
      <c r="J31" s="30" t="s">
        <v>575</v>
      </c>
    </row>
    <row r="32" ht="42" customHeight="1" spans="1:10">
      <c r="A32" s="159" t="s">
        <v>360</v>
      </c>
      <c r="B32" s="21" t="s">
        <v>558</v>
      </c>
      <c r="C32" s="21" t="s">
        <v>526</v>
      </c>
      <c r="D32" s="21" t="s">
        <v>527</v>
      </c>
      <c r="E32" s="30" t="s">
        <v>576</v>
      </c>
      <c r="F32" s="21" t="s">
        <v>508</v>
      </c>
      <c r="G32" s="30" t="s">
        <v>523</v>
      </c>
      <c r="H32" s="21" t="s">
        <v>524</v>
      </c>
      <c r="I32" s="21" t="s">
        <v>510</v>
      </c>
      <c r="J32" s="30" t="s">
        <v>577</v>
      </c>
    </row>
    <row r="33" ht="42" customHeight="1" spans="1:10">
      <c r="A33" s="159" t="s">
        <v>395</v>
      </c>
      <c r="B33" s="21" t="s">
        <v>578</v>
      </c>
      <c r="C33" s="21" t="s">
        <v>505</v>
      </c>
      <c r="D33" s="21" t="s">
        <v>506</v>
      </c>
      <c r="E33" s="30" t="s">
        <v>579</v>
      </c>
      <c r="F33" s="21" t="s">
        <v>508</v>
      </c>
      <c r="G33" s="30" t="s">
        <v>84</v>
      </c>
      <c r="H33" s="21" t="s">
        <v>533</v>
      </c>
      <c r="I33" s="21" t="s">
        <v>510</v>
      </c>
      <c r="J33" s="30" t="s">
        <v>580</v>
      </c>
    </row>
    <row r="34" ht="42" customHeight="1" spans="1:10">
      <c r="A34" s="159" t="s">
        <v>395</v>
      </c>
      <c r="B34" s="21" t="s">
        <v>578</v>
      </c>
      <c r="C34" s="21" t="s">
        <v>505</v>
      </c>
      <c r="D34" s="21" t="s">
        <v>506</v>
      </c>
      <c r="E34" s="30" t="s">
        <v>581</v>
      </c>
      <c r="F34" s="21" t="s">
        <v>508</v>
      </c>
      <c r="G34" s="30" t="s">
        <v>83</v>
      </c>
      <c r="H34" s="21" t="s">
        <v>533</v>
      </c>
      <c r="I34" s="21" t="s">
        <v>510</v>
      </c>
      <c r="J34" s="30" t="s">
        <v>580</v>
      </c>
    </row>
    <row r="35" ht="42" customHeight="1" spans="1:10">
      <c r="A35" s="159" t="s">
        <v>395</v>
      </c>
      <c r="B35" s="21" t="s">
        <v>578</v>
      </c>
      <c r="C35" s="21" t="s">
        <v>505</v>
      </c>
      <c r="D35" s="21" t="s">
        <v>506</v>
      </c>
      <c r="E35" s="30" t="s">
        <v>582</v>
      </c>
      <c r="F35" s="21" t="s">
        <v>508</v>
      </c>
      <c r="G35" s="30" t="s">
        <v>82</v>
      </c>
      <c r="H35" s="21" t="s">
        <v>533</v>
      </c>
      <c r="I35" s="21" t="s">
        <v>510</v>
      </c>
      <c r="J35" s="30" t="s">
        <v>580</v>
      </c>
    </row>
    <row r="36" ht="42" customHeight="1" spans="1:10">
      <c r="A36" s="159" t="s">
        <v>395</v>
      </c>
      <c r="B36" s="21" t="s">
        <v>578</v>
      </c>
      <c r="C36" s="21" t="s">
        <v>505</v>
      </c>
      <c r="D36" s="21" t="s">
        <v>506</v>
      </c>
      <c r="E36" s="30" t="s">
        <v>583</v>
      </c>
      <c r="F36" s="21" t="s">
        <v>508</v>
      </c>
      <c r="G36" s="30" t="s">
        <v>82</v>
      </c>
      <c r="H36" s="21" t="s">
        <v>533</v>
      </c>
      <c r="I36" s="21" t="s">
        <v>510</v>
      </c>
      <c r="J36" s="30" t="s">
        <v>580</v>
      </c>
    </row>
    <row r="37" ht="42" customHeight="1" spans="1:10">
      <c r="A37" s="159" t="s">
        <v>395</v>
      </c>
      <c r="B37" s="21" t="s">
        <v>578</v>
      </c>
      <c r="C37" s="21" t="s">
        <v>505</v>
      </c>
      <c r="D37" s="21" t="s">
        <v>506</v>
      </c>
      <c r="E37" s="30" t="s">
        <v>584</v>
      </c>
      <c r="F37" s="21" t="s">
        <v>508</v>
      </c>
      <c r="G37" s="30" t="s">
        <v>82</v>
      </c>
      <c r="H37" s="21" t="s">
        <v>533</v>
      </c>
      <c r="I37" s="21" t="s">
        <v>510</v>
      </c>
      <c r="J37" s="30" t="s">
        <v>580</v>
      </c>
    </row>
    <row r="38" ht="42" customHeight="1" spans="1:10">
      <c r="A38" s="159" t="s">
        <v>395</v>
      </c>
      <c r="B38" s="21" t="s">
        <v>578</v>
      </c>
      <c r="C38" s="21" t="s">
        <v>505</v>
      </c>
      <c r="D38" s="21" t="s">
        <v>511</v>
      </c>
      <c r="E38" s="30" t="s">
        <v>585</v>
      </c>
      <c r="F38" s="21" t="s">
        <v>508</v>
      </c>
      <c r="G38" s="30" t="s">
        <v>523</v>
      </c>
      <c r="H38" s="21" t="s">
        <v>538</v>
      </c>
      <c r="I38" s="21" t="s">
        <v>510</v>
      </c>
      <c r="J38" s="30" t="s">
        <v>580</v>
      </c>
    </row>
    <row r="39" ht="42" customHeight="1" spans="1:10">
      <c r="A39" s="159" t="s">
        <v>395</v>
      </c>
      <c r="B39" s="21" t="s">
        <v>578</v>
      </c>
      <c r="C39" s="21" t="s">
        <v>520</v>
      </c>
      <c r="D39" s="21" t="s">
        <v>521</v>
      </c>
      <c r="E39" s="30" t="s">
        <v>586</v>
      </c>
      <c r="F39" s="21" t="s">
        <v>513</v>
      </c>
      <c r="G39" s="30" t="s">
        <v>587</v>
      </c>
      <c r="H39" s="21"/>
      <c r="I39" s="21" t="s">
        <v>525</v>
      </c>
      <c r="J39" s="30" t="s">
        <v>580</v>
      </c>
    </row>
    <row r="40" ht="42" customHeight="1" spans="1:10">
      <c r="A40" s="159" t="s">
        <v>395</v>
      </c>
      <c r="B40" s="21" t="s">
        <v>578</v>
      </c>
      <c r="C40" s="21" t="s">
        <v>526</v>
      </c>
      <c r="D40" s="21" t="s">
        <v>527</v>
      </c>
      <c r="E40" s="30" t="s">
        <v>588</v>
      </c>
      <c r="F40" s="21" t="s">
        <v>508</v>
      </c>
      <c r="G40" s="30" t="s">
        <v>529</v>
      </c>
      <c r="H40" s="21" t="s">
        <v>524</v>
      </c>
      <c r="I40" s="21" t="s">
        <v>510</v>
      </c>
      <c r="J40" s="30" t="s">
        <v>580</v>
      </c>
    </row>
    <row r="41" ht="42" customHeight="1" spans="1:10">
      <c r="A41" s="159" t="s">
        <v>379</v>
      </c>
      <c r="B41" s="21" t="s">
        <v>589</v>
      </c>
      <c r="C41" s="21" t="s">
        <v>505</v>
      </c>
      <c r="D41" s="21" t="s">
        <v>506</v>
      </c>
      <c r="E41" s="30" t="s">
        <v>590</v>
      </c>
      <c r="F41" s="21" t="s">
        <v>508</v>
      </c>
      <c r="G41" s="30" t="s">
        <v>82</v>
      </c>
      <c r="H41" s="21" t="s">
        <v>533</v>
      </c>
      <c r="I41" s="21" t="s">
        <v>510</v>
      </c>
      <c r="J41" s="30" t="s">
        <v>591</v>
      </c>
    </row>
    <row r="42" ht="42" customHeight="1" spans="1:10">
      <c r="A42" s="159" t="s">
        <v>379</v>
      </c>
      <c r="B42" s="21" t="s">
        <v>589</v>
      </c>
      <c r="C42" s="21" t="s">
        <v>505</v>
      </c>
      <c r="D42" s="21" t="s">
        <v>511</v>
      </c>
      <c r="E42" s="30" t="s">
        <v>592</v>
      </c>
      <c r="F42" s="21" t="s">
        <v>513</v>
      </c>
      <c r="G42" s="30" t="s">
        <v>523</v>
      </c>
      <c r="H42" s="21" t="s">
        <v>524</v>
      </c>
      <c r="I42" s="21" t="s">
        <v>525</v>
      </c>
      <c r="J42" s="30" t="s">
        <v>593</v>
      </c>
    </row>
    <row r="43" ht="42" customHeight="1" spans="1:10">
      <c r="A43" s="159" t="s">
        <v>379</v>
      </c>
      <c r="B43" s="21" t="s">
        <v>589</v>
      </c>
      <c r="C43" s="21" t="s">
        <v>505</v>
      </c>
      <c r="D43" s="21" t="s">
        <v>516</v>
      </c>
      <c r="E43" s="30" t="s">
        <v>594</v>
      </c>
      <c r="F43" s="21" t="s">
        <v>513</v>
      </c>
      <c r="G43" s="30" t="s">
        <v>523</v>
      </c>
      <c r="H43" s="21" t="s">
        <v>524</v>
      </c>
      <c r="I43" s="21" t="s">
        <v>510</v>
      </c>
      <c r="J43" s="30" t="s">
        <v>595</v>
      </c>
    </row>
    <row r="44" ht="42" customHeight="1" spans="1:10">
      <c r="A44" s="159" t="s">
        <v>379</v>
      </c>
      <c r="B44" s="21" t="s">
        <v>589</v>
      </c>
      <c r="C44" s="21" t="s">
        <v>520</v>
      </c>
      <c r="D44" s="21" t="s">
        <v>596</v>
      </c>
      <c r="E44" s="30" t="s">
        <v>597</v>
      </c>
      <c r="F44" s="21" t="s">
        <v>513</v>
      </c>
      <c r="G44" s="30" t="s">
        <v>598</v>
      </c>
      <c r="H44" s="21" t="s">
        <v>599</v>
      </c>
      <c r="I44" s="21" t="s">
        <v>525</v>
      </c>
      <c r="J44" s="30" t="s">
        <v>600</v>
      </c>
    </row>
    <row r="45" ht="42" customHeight="1" spans="1:10">
      <c r="A45" s="159" t="s">
        <v>379</v>
      </c>
      <c r="B45" s="21" t="s">
        <v>589</v>
      </c>
      <c r="C45" s="21" t="s">
        <v>520</v>
      </c>
      <c r="D45" s="21" t="s">
        <v>521</v>
      </c>
      <c r="E45" s="30" t="s">
        <v>601</v>
      </c>
      <c r="F45" s="21" t="s">
        <v>513</v>
      </c>
      <c r="G45" s="30" t="s">
        <v>602</v>
      </c>
      <c r="H45" s="21" t="s">
        <v>599</v>
      </c>
      <c r="I45" s="21" t="s">
        <v>525</v>
      </c>
      <c r="J45" s="30" t="s">
        <v>603</v>
      </c>
    </row>
    <row r="46" ht="42" customHeight="1" spans="1:10">
      <c r="A46" s="159" t="s">
        <v>379</v>
      </c>
      <c r="B46" s="21" t="s">
        <v>589</v>
      </c>
      <c r="C46" s="21" t="s">
        <v>520</v>
      </c>
      <c r="D46" s="21" t="s">
        <v>604</v>
      </c>
      <c r="E46" s="30" t="s">
        <v>605</v>
      </c>
      <c r="F46" s="21" t="s">
        <v>513</v>
      </c>
      <c r="G46" s="30" t="s">
        <v>598</v>
      </c>
      <c r="H46" s="21" t="s">
        <v>599</v>
      </c>
      <c r="I46" s="21" t="s">
        <v>525</v>
      </c>
      <c r="J46" s="30" t="s">
        <v>606</v>
      </c>
    </row>
    <row r="47" ht="42" customHeight="1" spans="1:10">
      <c r="A47" s="159" t="s">
        <v>379</v>
      </c>
      <c r="B47" s="21" t="s">
        <v>589</v>
      </c>
      <c r="C47" s="21" t="s">
        <v>520</v>
      </c>
      <c r="D47" s="21" t="s">
        <v>607</v>
      </c>
      <c r="E47" s="30" t="s">
        <v>608</v>
      </c>
      <c r="F47" s="21" t="s">
        <v>513</v>
      </c>
      <c r="G47" s="30" t="s">
        <v>609</v>
      </c>
      <c r="H47" s="21" t="s">
        <v>519</v>
      </c>
      <c r="I47" s="21" t="s">
        <v>525</v>
      </c>
      <c r="J47" s="30" t="s">
        <v>610</v>
      </c>
    </row>
    <row r="48" ht="42" customHeight="1" spans="1:10">
      <c r="A48" s="159" t="s">
        <v>379</v>
      </c>
      <c r="B48" s="21" t="s">
        <v>589</v>
      </c>
      <c r="C48" s="21" t="s">
        <v>526</v>
      </c>
      <c r="D48" s="21" t="s">
        <v>527</v>
      </c>
      <c r="E48" s="30" t="s">
        <v>611</v>
      </c>
      <c r="F48" s="21" t="s">
        <v>508</v>
      </c>
      <c r="G48" s="30" t="s">
        <v>529</v>
      </c>
      <c r="H48" s="21" t="s">
        <v>524</v>
      </c>
      <c r="I48" s="21" t="s">
        <v>525</v>
      </c>
      <c r="J48" s="30" t="s">
        <v>612</v>
      </c>
    </row>
    <row r="49" ht="42" customHeight="1" spans="1:10">
      <c r="A49" s="159" t="s">
        <v>356</v>
      </c>
      <c r="B49" s="21" t="s">
        <v>613</v>
      </c>
      <c r="C49" s="21" t="s">
        <v>505</v>
      </c>
      <c r="D49" s="21" t="s">
        <v>511</v>
      </c>
      <c r="E49" s="30" t="s">
        <v>568</v>
      </c>
      <c r="F49" s="21" t="s">
        <v>513</v>
      </c>
      <c r="G49" s="30" t="s">
        <v>614</v>
      </c>
      <c r="H49" s="21" t="s">
        <v>524</v>
      </c>
      <c r="I49" s="21" t="s">
        <v>510</v>
      </c>
      <c r="J49" s="30" t="s">
        <v>570</v>
      </c>
    </row>
    <row r="50" ht="42" customHeight="1" spans="1:10">
      <c r="A50" s="159" t="s">
        <v>356</v>
      </c>
      <c r="B50" s="21" t="s">
        <v>613</v>
      </c>
      <c r="C50" s="21" t="s">
        <v>505</v>
      </c>
      <c r="D50" s="21" t="s">
        <v>516</v>
      </c>
      <c r="E50" s="30" t="s">
        <v>571</v>
      </c>
      <c r="F50" s="21" t="s">
        <v>513</v>
      </c>
      <c r="G50" s="30" t="s">
        <v>572</v>
      </c>
      <c r="H50" s="21" t="s">
        <v>524</v>
      </c>
      <c r="I50" s="21" t="s">
        <v>525</v>
      </c>
      <c r="J50" s="30" t="s">
        <v>573</v>
      </c>
    </row>
    <row r="51" ht="42" customHeight="1" spans="1:10">
      <c r="A51" s="159" t="s">
        <v>356</v>
      </c>
      <c r="B51" s="21" t="s">
        <v>613</v>
      </c>
      <c r="C51" s="21" t="s">
        <v>520</v>
      </c>
      <c r="D51" s="21" t="s">
        <v>521</v>
      </c>
      <c r="E51" s="30" t="s">
        <v>574</v>
      </c>
      <c r="F51" s="21" t="s">
        <v>513</v>
      </c>
      <c r="G51" s="30" t="s">
        <v>523</v>
      </c>
      <c r="H51" s="21" t="s">
        <v>524</v>
      </c>
      <c r="I51" s="21" t="s">
        <v>525</v>
      </c>
      <c r="J51" s="30" t="s">
        <v>575</v>
      </c>
    </row>
    <row r="52" ht="42" customHeight="1" spans="1:10">
      <c r="A52" s="159" t="s">
        <v>356</v>
      </c>
      <c r="B52" s="21" t="s">
        <v>613</v>
      </c>
      <c r="C52" s="21" t="s">
        <v>526</v>
      </c>
      <c r="D52" s="21" t="s">
        <v>527</v>
      </c>
      <c r="E52" s="30" t="s">
        <v>615</v>
      </c>
      <c r="F52" s="21" t="s">
        <v>513</v>
      </c>
      <c r="G52" s="30" t="s">
        <v>523</v>
      </c>
      <c r="H52" s="21" t="s">
        <v>524</v>
      </c>
      <c r="I52" s="21" t="s">
        <v>510</v>
      </c>
      <c r="J52" s="30" t="s">
        <v>577</v>
      </c>
    </row>
    <row r="53" ht="42" customHeight="1" spans="1:10">
      <c r="A53" s="159" t="s">
        <v>372</v>
      </c>
      <c r="B53" s="21" t="s">
        <v>616</v>
      </c>
      <c r="C53" s="21" t="s">
        <v>505</v>
      </c>
      <c r="D53" s="21" t="s">
        <v>511</v>
      </c>
      <c r="E53" s="30" t="s">
        <v>617</v>
      </c>
      <c r="F53" s="21" t="s">
        <v>513</v>
      </c>
      <c r="G53" s="30" t="s">
        <v>523</v>
      </c>
      <c r="H53" s="21" t="s">
        <v>524</v>
      </c>
      <c r="I53" s="21" t="s">
        <v>510</v>
      </c>
      <c r="J53" s="30" t="s">
        <v>618</v>
      </c>
    </row>
    <row r="54" ht="42" customHeight="1" spans="1:10">
      <c r="A54" s="159" t="s">
        <v>372</v>
      </c>
      <c r="B54" s="21" t="s">
        <v>616</v>
      </c>
      <c r="C54" s="21" t="s">
        <v>505</v>
      </c>
      <c r="D54" s="21" t="s">
        <v>516</v>
      </c>
      <c r="E54" s="30" t="s">
        <v>619</v>
      </c>
      <c r="F54" s="21" t="s">
        <v>513</v>
      </c>
      <c r="G54" s="30" t="s">
        <v>523</v>
      </c>
      <c r="H54" s="21" t="s">
        <v>524</v>
      </c>
      <c r="I54" s="21" t="s">
        <v>510</v>
      </c>
      <c r="J54" s="30" t="s">
        <v>620</v>
      </c>
    </row>
    <row r="55" ht="42" customHeight="1" spans="1:10">
      <c r="A55" s="159" t="s">
        <v>372</v>
      </c>
      <c r="B55" s="21" t="s">
        <v>616</v>
      </c>
      <c r="C55" s="21" t="s">
        <v>520</v>
      </c>
      <c r="D55" s="21" t="s">
        <v>521</v>
      </c>
      <c r="E55" s="30" t="s">
        <v>621</v>
      </c>
      <c r="F55" s="21" t="s">
        <v>513</v>
      </c>
      <c r="G55" s="30" t="s">
        <v>523</v>
      </c>
      <c r="H55" s="21" t="s">
        <v>524</v>
      </c>
      <c r="I55" s="21" t="s">
        <v>510</v>
      </c>
      <c r="J55" s="30" t="s">
        <v>622</v>
      </c>
    </row>
    <row r="56" ht="42" customHeight="1" spans="1:10">
      <c r="A56" s="159" t="s">
        <v>372</v>
      </c>
      <c r="B56" s="21" t="s">
        <v>616</v>
      </c>
      <c r="C56" s="21" t="s">
        <v>526</v>
      </c>
      <c r="D56" s="21" t="s">
        <v>527</v>
      </c>
      <c r="E56" s="30" t="s">
        <v>615</v>
      </c>
      <c r="F56" s="21" t="s">
        <v>513</v>
      </c>
      <c r="G56" s="30" t="s">
        <v>523</v>
      </c>
      <c r="H56" s="21" t="s">
        <v>524</v>
      </c>
      <c r="I56" s="21" t="s">
        <v>510</v>
      </c>
      <c r="J56" s="30" t="s">
        <v>615</v>
      </c>
    </row>
    <row r="57" ht="42" customHeight="1" spans="1:10">
      <c r="A57" s="159" t="s">
        <v>409</v>
      </c>
      <c r="B57" s="21" t="s">
        <v>623</v>
      </c>
      <c r="C57" s="21" t="s">
        <v>505</v>
      </c>
      <c r="D57" s="21" t="s">
        <v>516</v>
      </c>
      <c r="E57" s="30" t="s">
        <v>624</v>
      </c>
      <c r="F57" s="21" t="s">
        <v>513</v>
      </c>
      <c r="G57" s="30" t="s">
        <v>523</v>
      </c>
      <c r="H57" s="21" t="s">
        <v>524</v>
      </c>
      <c r="I57" s="21" t="s">
        <v>510</v>
      </c>
      <c r="J57" s="30" t="s">
        <v>625</v>
      </c>
    </row>
    <row r="58" ht="42" customHeight="1" spans="1:10">
      <c r="A58" s="159" t="s">
        <v>409</v>
      </c>
      <c r="B58" s="21" t="s">
        <v>623</v>
      </c>
      <c r="C58" s="21" t="s">
        <v>520</v>
      </c>
      <c r="D58" s="21" t="s">
        <v>521</v>
      </c>
      <c r="E58" s="30" t="s">
        <v>626</v>
      </c>
      <c r="F58" s="21" t="s">
        <v>513</v>
      </c>
      <c r="G58" s="30" t="s">
        <v>523</v>
      </c>
      <c r="H58" s="21" t="s">
        <v>524</v>
      </c>
      <c r="I58" s="21" t="s">
        <v>510</v>
      </c>
      <c r="J58" s="30" t="s">
        <v>626</v>
      </c>
    </row>
    <row r="59" ht="42" customHeight="1" spans="1:10">
      <c r="A59" s="159" t="s">
        <v>409</v>
      </c>
      <c r="B59" s="21" t="s">
        <v>623</v>
      </c>
      <c r="C59" s="21" t="s">
        <v>526</v>
      </c>
      <c r="D59" s="21" t="s">
        <v>527</v>
      </c>
      <c r="E59" s="30" t="s">
        <v>627</v>
      </c>
      <c r="F59" s="21" t="s">
        <v>513</v>
      </c>
      <c r="G59" s="30" t="s">
        <v>523</v>
      </c>
      <c r="H59" s="21" t="s">
        <v>524</v>
      </c>
      <c r="I59" s="21" t="s">
        <v>510</v>
      </c>
      <c r="J59" s="30" t="s">
        <v>627</v>
      </c>
    </row>
    <row r="60" ht="42" customHeight="1" spans="1:10">
      <c r="A60" s="159" t="s">
        <v>407</v>
      </c>
      <c r="B60" s="21" t="s">
        <v>628</v>
      </c>
      <c r="C60" s="21" t="s">
        <v>505</v>
      </c>
      <c r="D60" s="21" t="s">
        <v>506</v>
      </c>
      <c r="E60" s="30" t="s">
        <v>629</v>
      </c>
      <c r="F60" s="21" t="s">
        <v>536</v>
      </c>
      <c r="G60" s="30" t="s">
        <v>630</v>
      </c>
      <c r="H60" s="21" t="s">
        <v>538</v>
      </c>
      <c r="I60" s="21" t="s">
        <v>510</v>
      </c>
      <c r="J60" s="30" t="s">
        <v>629</v>
      </c>
    </row>
    <row r="61" ht="42" customHeight="1" spans="1:10">
      <c r="A61" s="159" t="s">
        <v>407</v>
      </c>
      <c r="B61" s="21" t="s">
        <v>628</v>
      </c>
      <c r="C61" s="21" t="s">
        <v>505</v>
      </c>
      <c r="D61" s="21" t="s">
        <v>511</v>
      </c>
      <c r="E61" s="30" t="s">
        <v>631</v>
      </c>
      <c r="F61" s="21" t="s">
        <v>513</v>
      </c>
      <c r="G61" s="30" t="s">
        <v>523</v>
      </c>
      <c r="H61" s="21" t="s">
        <v>524</v>
      </c>
      <c r="I61" s="21" t="s">
        <v>510</v>
      </c>
      <c r="J61" s="30" t="s">
        <v>632</v>
      </c>
    </row>
    <row r="62" ht="42" customHeight="1" spans="1:10">
      <c r="A62" s="159" t="s">
        <v>407</v>
      </c>
      <c r="B62" s="21" t="s">
        <v>628</v>
      </c>
      <c r="C62" s="21" t="s">
        <v>505</v>
      </c>
      <c r="D62" s="21" t="s">
        <v>516</v>
      </c>
      <c r="E62" s="30" t="s">
        <v>518</v>
      </c>
      <c r="F62" s="21" t="s">
        <v>513</v>
      </c>
      <c r="G62" s="30" t="s">
        <v>633</v>
      </c>
      <c r="H62" s="21" t="s">
        <v>519</v>
      </c>
      <c r="I62" s="21" t="s">
        <v>510</v>
      </c>
      <c r="J62" s="30" t="s">
        <v>518</v>
      </c>
    </row>
    <row r="63" ht="42" customHeight="1" spans="1:10">
      <c r="A63" s="159" t="s">
        <v>407</v>
      </c>
      <c r="B63" s="21" t="s">
        <v>628</v>
      </c>
      <c r="C63" s="21" t="s">
        <v>505</v>
      </c>
      <c r="D63" s="21" t="s">
        <v>634</v>
      </c>
      <c r="E63" s="30" t="s">
        <v>635</v>
      </c>
      <c r="F63" s="21" t="s">
        <v>536</v>
      </c>
      <c r="G63" s="30" t="s">
        <v>636</v>
      </c>
      <c r="H63" s="21" t="s">
        <v>637</v>
      </c>
      <c r="I63" s="21" t="s">
        <v>510</v>
      </c>
      <c r="J63" s="30" t="s">
        <v>638</v>
      </c>
    </row>
    <row r="64" ht="42" customHeight="1" spans="1:10">
      <c r="A64" s="159" t="s">
        <v>407</v>
      </c>
      <c r="B64" s="21" t="s">
        <v>628</v>
      </c>
      <c r="C64" s="21" t="s">
        <v>520</v>
      </c>
      <c r="D64" s="21" t="s">
        <v>521</v>
      </c>
      <c r="E64" s="30" t="s">
        <v>639</v>
      </c>
      <c r="F64" s="21" t="s">
        <v>508</v>
      </c>
      <c r="G64" s="30" t="s">
        <v>640</v>
      </c>
      <c r="H64" s="21" t="s">
        <v>524</v>
      </c>
      <c r="I64" s="21" t="s">
        <v>525</v>
      </c>
      <c r="J64" s="30" t="s">
        <v>641</v>
      </c>
    </row>
    <row r="65" ht="42" customHeight="1" spans="1:10">
      <c r="A65" s="159" t="s">
        <v>407</v>
      </c>
      <c r="B65" s="21" t="s">
        <v>628</v>
      </c>
      <c r="C65" s="21" t="s">
        <v>526</v>
      </c>
      <c r="D65" s="21" t="s">
        <v>527</v>
      </c>
      <c r="E65" s="30" t="s">
        <v>642</v>
      </c>
      <c r="F65" s="21" t="s">
        <v>508</v>
      </c>
      <c r="G65" s="30" t="s">
        <v>643</v>
      </c>
      <c r="H65" s="21" t="s">
        <v>524</v>
      </c>
      <c r="I65" s="21" t="s">
        <v>510</v>
      </c>
      <c r="J65" s="30" t="s">
        <v>644</v>
      </c>
    </row>
    <row r="66" ht="42" customHeight="1" spans="1:10">
      <c r="A66" s="159" t="s">
        <v>411</v>
      </c>
      <c r="B66" s="21" t="s">
        <v>645</v>
      </c>
      <c r="C66" s="21" t="s">
        <v>505</v>
      </c>
      <c r="D66" s="21" t="s">
        <v>516</v>
      </c>
      <c r="E66" s="30" t="s">
        <v>646</v>
      </c>
      <c r="F66" s="21" t="s">
        <v>513</v>
      </c>
      <c r="G66" s="30" t="s">
        <v>523</v>
      </c>
      <c r="H66" s="21" t="s">
        <v>524</v>
      </c>
      <c r="I66" s="21" t="s">
        <v>510</v>
      </c>
      <c r="J66" s="30" t="s">
        <v>647</v>
      </c>
    </row>
    <row r="67" ht="42" customHeight="1" spans="1:10">
      <c r="A67" s="159" t="s">
        <v>411</v>
      </c>
      <c r="B67" s="21" t="s">
        <v>645</v>
      </c>
      <c r="C67" s="21" t="s">
        <v>520</v>
      </c>
      <c r="D67" s="21" t="s">
        <v>521</v>
      </c>
      <c r="E67" s="30" t="s">
        <v>648</v>
      </c>
      <c r="F67" s="21" t="s">
        <v>513</v>
      </c>
      <c r="G67" s="30" t="s">
        <v>523</v>
      </c>
      <c r="H67" s="21" t="s">
        <v>524</v>
      </c>
      <c r="I67" s="21" t="s">
        <v>510</v>
      </c>
      <c r="J67" s="30" t="s">
        <v>649</v>
      </c>
    </row>
    <row r="68" ht="42" customHeight="1" spans="1:10">
      <c r="A68" s="159" t="s">
        <v>411</v>
      </c>
      <c r="B68" s="21" t="s">
        <v>645</v>
      </c>
      <c r="C68" s="21" t="s">
        <v>526</v>
      </c>
      <c r="D68" s="21" t="s">
        <v>527</v>
      </c>
      <c r="E68" s="30" t="s">
        <v>615</v>
      </c>
      <c r="F68" s="21" t="s">
        <v>513</v>
      </c>
      <c r="G68" s="30" t="s">
        <v>523</v>
      </c>
      <c r="H68" s="21" t="s">
        <v>524</v>
      </c>
      <c r="I68" s="21" t="s">
        <v>510</v>
      </c>
      <c r="J68" s="30" t="s">
        <v>627</v>
      </c>
    </row>
    <row r="69" ht="42" customHeight="1" spans="1:10">
      <c r="A69" s="159" t="s">
        <v>421</v>
      </c>
      <c r="B69" s="21" t="s">
        <v>650</v>
      </c>
      <c r="C69" s="21" t="s">
        <v>505</v>
      </c>
      <c r="D69" s="21" t="s">
        <v>511</v>
      </c>
      <c r="E69" s="30" t="s">
        <v>651</v>
      </c>
      <c r="F69" s="21" t="s">
        <v>513</v>
      </c>
      <c r="G69" s="30" t="s">
        <v>523</v>
      </c>
      <c r="H69" s="21" t="s">
        <v>524</v>
      </c>
      <c r="I69" s="21" t="s">
        <v>525</v>
      </c>
      <c r="J69" s="30" t="s">
        <v>652</v>
      </c>
    </row>
    <row r="70" ht="42" customHeight="1" spans="1:10">
      <c r="A70" s="159" t="s">
        <v>421</v>
      </c>
      <c r="B70" s="21" t="s">
        <v>650</v>
      </c>
      <c r="C70" s="21" t="s">
        <v>505</v>
      </c>
      <c r="D70" s="21" t="s">
        <v>516</v>
      </c>
      <c r="E70" s="30" t="s">
        <v>653</v>
      </c>
      <c r="F70" s="21" t="s">
        <v>536</v>
      </c>
      <c r="G70" s="30" t="s">
        <v>654</v>
      </c>
      <c r="H70" s="21" t="s">
        <v>519</v>
      </c>
      <c r="I70" s="21" t="s">
        <v>510</v>
      </c>
      <c r="J70" s="30" t="s">
        <v>655</v>
      </c>
    </row>
    <row r="71" ht="42" customHeight="1" spans="1:10">
      <c r="A71" s="159" t="s">
        <v>421</v>
      </c>
      <c r="B71" s="21" t="s">
        <v>650</v>
      </c>
      <c r="C71" s="21" t="s">
        <v>505</v>
      </c>
      <c r="D71" s="21" t="s">
        <v>634</v>
      </c>
      <c r="E71" s="30" t="s">
        <v>635</v>
      </c>
      <c r="F71" s="21" t="s">
        <v>513</v>
      </c>
      <c r="G71" s="30" t="s">
        <v>656</v>
      </c>
      <c r="H71" s="21" t="s">
        <v>515</v>
      </c>
      <c r="I71" s="21" t="s">
        <v>510</v>
      </c>
      <c r="J71" s="30" t="s">
        <v>657</v>
      </c>
    </row>
    <row r="72" ht="42" customHeight="1" spans="1:10">
      <c r="A72" s="159" t="s">
        <v>421</v>
      </c>
      <c r="B72" s="21" t="s">
        <v>650</v>
      </c>
      <c r="C72" s="21" t="s">
        <v>520</v>
      </c>
      <c r="D72" s="21" t="s">
        <v>596</v>
      </c>
      <c r="E72" s="30" t="s">
        <v>608</v>
      </c>
      <c r="F72" s="21" t="s">
        <v>513</v>
      </c>
      <c r="G72" s="30" t="s">
        <v>609</v>
      </c>
      <c r="H72" s="21" t="s">
        <v>519</v>
      </c>
      <c r="I72" s="21" t="s">
        <v>510</v>
      </c>
      <c r="J72" s="30" t="s">
        <v>658</v>
      </c>
    </row>
    <row r="73" ht="42" customHeight="1" spans="1:10">
      <c r="A73" s="159" t="s">
        <v>421</v>
      </c>
      <c r="B73" s="21" t="s">
        <v>650</v>
      </c>
      <c r="C73" s="21" t="s">
        <v>526</v>
      </c>
      <c r="D73" s="21" t="s">
        <v>527</v>
      </c>
      <c r="E73" s="30" t="s">
        <v>659</v>
      </c>
      <c r="F73" s="21" t="s">
        <v>508</v>
      </c>
      <c r="G73" s="30" t="s">
        <v>529</v>
      </c>
      <c r="H73" s="21" t="s">
        <v>524</v>
      </c>
      <c r="I73" s="21" t="s">
        <v>510</v>
      </c>
      <c r="J73" s="30" t="s">
        <v>660</v>
      </c>
    </row>
    <row r="74" ht="42" customHeight="1" spans="1:10">
      <c r="A74" s="159" t="s">
        <v>374</v>
      </c>
      <c r="B74" s="21" t="s">
        <v>661</v>
      </c>
      <c r="C74" s="21" t="s">
        <v>505</v>
      </c>
      <c r="D74" s="21" t="s">
        <v>506</v>
      </c>
      <c r="E74" s="30" t="s">
        <v>662</v>
      </c>
      <c r="F74" s="21" t="s">
        <v>508</v>
      </c>
      <c r="G74" s="30" t="s">
        <v>86</v>
      </c>
      <c r="H74" s="21" t="s">
        <v>538</v>
      </c>
      <c r="I74" s="21" t="s">
        <v>510</v>
      </c>
      <c r="J74" s="30" t="s">
        <v>663</v>
      </c>
    </row>
    <row r="75" ht="42" customHeight="1" spans="1:10">
      <c r="A75" s="159" t="s">
        <v>374</v>
      </c>
      <c r="B75" s="21" t="s">
        <v>661</v>
      </c>
      <c r="C75" s="21" t="s">
        <v>520</v>
      </c>
      <c r="D75" s="21" t="s">
        <v>521</v>
      </c>
      <c r="E75" s="30" t="s">
        <v>664</v>
      </c>
      <c r="F75" s="21" t="s">
        <v>513</v>
      </c>
      <c r="G75" s="30" t="s">
        <v>523</v>
      </c>
      <c r="H75" s="21" t="s">
        <v>524</v>
      </c>
      <c r="I75" s="21" t="s">
        <v>510</v>
      </c>
      <c r="J75" s="30" t="s">
        <v>665</v>
      </c>
    </row>
    <row r="76" ht="42" customHeight="1" spans="1:10">
      <c r="A76" s="159" t="s">
        <v>374</v>
      </c>
      <c r="B76" s="21" t="s">
        <v>661</v>
      </c>
      <c r="C76" s="21" t="s">
        <v>526</v>
      </c>
      <c r="D76" s="21" t="s">
        <v>527</v>
      </c>
      <c r="E76" s="30" t="s">
        <v>666</v>
      </c>
      <c r="F76" s="21" t="s">
        <v>513</v>
      </c>
      <c r="G76" s="30" t="s">
        <v>523</v>
      </c>
      <c r="H76" s="21" t="s">
        <v>524</v>
      </c>
      <c r="I76" s="21" t="s">
        <v>510</v>
      </c>
      <c r="J76" s="30" t="s">
        <v>667</v>
      </c>
    </row>
    <row r="77" ht="42" customHeight="1" spans="1:10">
      <c r="A77" s="159" t="s">
        <v>389</v>
      </c>
      <c r="B77" s="21" t="s">
        <v>504</v>
      </c>
      <c r="C77" s="21" t="s">
        <v>505</v>
      </c>
      <c r="D77" s="21" t="s">
        <v>506</v>
      </c>
      <c r="E77" s="30" t="s">
        <v>668</v>
      </c>
      <c r="F77" s="21" t="s">
        <v>508</v>
      </c>
      <c r="G77" s="30" t="s">
        <v>84</v>
      </c>
      <c r="H77" s="21" t="s">
        <v>509</v>
      </c>
      <c r="I77" s="21" t="s">
        <v>510</v>
      </c>
      <c r="J77" s="30" t="s">
        <v>668</v>
      </c>
    </row>
    <row r="78" ht="42" customHeight="1" spans="1:10">
      <c r="A78" s="159" t="s">
        <v>389</v>
      </c>
      <c r="B78" s="21" t="s">
        <v>504</v>
      </c>
      <c r="C78" s="21" t="s">
        <v>505</v>
      </c>
      <c r="D78" s="21" t="s">
        <v>511</v>
      </c>
      <c r="E78" s="30" t="s">
        <v>512</v>
      </c>
      <c r="F78" s="21" t="s">
        <v>513</v>
      </c>
      <c r="G78" s="30" t="s">
        <v>523</v>
      </c>
      <c r="H78" s="21" t="s">
        <v>524</v>
      </c>
      <c r="I78" s="21" t="s">
        <v>510</v>
      </c>
      <c r="J78" s="30" t="s">
        <v>512</v>
      </c>
    </row>
    <row r="79" ht="42" customHeight="1" spans="1:10">
      <c r="A79" s="159" t="s">
        <v>389</v>
      </c>
      <c r="B79" s="21" t="s">
        <v>504</v>
      </c>
      <c r="C79" s="21" t="s">
        <v>505</v>
      </c>
      <c r="D79" s="21" t="s">
        <v>516</v>
      </c>
      <c r="E79" s="30" t="s">
        <v>517</v>
      </c>
      <c r="F79" s="21" t="s">
        <v>513</v>
      </c>
      <c r="G79" s="30" t="s">
        <v>518</v>
      </c>
      <c r="H79" s="21" t="s">
        <v>519</v>
      </c>
      <c r="I79" s="21" t="s">
        <v>510</v>
      </c>
      <c r="J79" s="30" t="s">
        <v>517</v>
      </c>
    </row>
    <row r="80" ht="42" customHeight="1" spans="1:10">
      <c r="A80" s="159" t="s">
        <v>389</v>
      </c>
      <c r="B80" s="21" t="s">
        <v>504</v>
      </c>
      <c r="C80" s="21" t="s">
        <v>520</v>
      </c>
      <c r="D80" s="21" t="s">
        <v>521</v>
      </c>
      <c r="E80" s="30" t="s">
        <v>669</v>
      </c>
      <c r="F80" s="21" t="s">
        <v>513</v>
      </c>
      <c r="G80" s="30" t="s">
        <v>523</v>
      </c>
      <c r="H80" s="21" t="s">
        <v>524</v>
      </c>
      <c r="I80" s="21" t="s">
        <v>525</v>
      </c>
      <c r="J80" s="30" t="s">
        <v>669</v>
      </c>
    </row>
    <row r="81" ht="42" customHeight="1" spans="1:10">
      <c r="A81" s="159" t="s">
        <v>389</v>
      </c>
      <c r="B81" s="21" t="s">
        <v>504</v>
      </c>
      <c r="C81" s="21" t="s">
        <v>526</v>
      </c>
      <c r="D81" s="21" t="s">
        <v>527</v>
      </c>
      <c r="E81" s="30" t="s">
        <v>528</v>
      </c>
      <c r="F81" s="21" t="s">
        <v>508</v>
      </c>
      <c r="G81" s="30" t="s">
        <v>529</v>
      </c>
      <c r="H81" s="21" t="s">
        <v>524</v>
      </c>
      <c r="I81" s="21" t="s">
        <v>510</v>
      </c>
      <c r="J81" s="30" t="s">
        <v>528</v>
      </c>
    </row>
    <row r="82" ht="42" customHeight="1" spans="1:10">
      <c r="A82" s="159" t="s">
        <v>387</v>
      </c>
      <c r="B82" s="21" t="s">
        <v>670</v>
      </c>
      <c r="C82" s="21" t="s">
        <v>505</v>
      </c>
      <c r="D82" s="21" t="s">
        <v>506</v>
      </c>
      <c r="E82" s="30" t="s">
        <v>671</v>
      </c>
      <c r="F82" s="21" t="s">
        <v>508</v>
      </c>
      <c r="G82" s="30" t="s">
        <v>89</v>
      </c>
      <c r="H82" s="21" t="s">
        <v>509</v>
      </c>
      <c r="I82" s="21" t="s">
        <v>510</v>
      </c>
      <c r="J82" s="30" t="s">
        <v>671</v>
      </c>
    </row>
    <row r="83" ht="42" customHeight="1" spans="1:10">
      <c r="A83" s="159" t="s">
        <v>387</v>
      </c>
      <c r="B83" s="21" t="s">
        <v>670</v>
      </c>
      <c r="C83" s="21" t="s">
        <v>505</v>
      </c>
      <c r="D83" s="21" t="s">
        <v>511</v>
      </c>
      <c r="E83" s="30" t="s">
        <v>672</v>
      </c>
      <c r="F83" s="21" t="s">
        <v>508</v>
      </c>
      <c r="G83" s="30" t="s">
        <v>548</v>
      </c>
      <c r="H83" s="21" t="s">
        <v>524</v>
      </c>
      <c r="I83" s="21" t="s">
        <v>510</v>
      </c>
      <c r="J83" s="30" t="s">
        <v>673</v>
      </c>
    </row>
    <row r="84" ht="42" customHeight="1" spans="1:10">
      <c r="A84" s="159" t="s">
        <v>387</v>
      </c>
      <c r="B84" s="21" t="s">
        <v>670</v>
      </c>
      <c r="C84" s="21" t="s">
        <v>505</v>
      </c>
      <c r="D84" s="21" t="s">
        <v>511</v>
      </c>
      <c r="E84" s="30" t="s">
        <v>674</v>
      </c>
      <c r="F84" s="21" t="s">
        <v>508</v>
      </c>
      <c r="G84" s="30" t="s">
        <v>548</v>
      </c>
      <c r="H84" s="21" t="s">
        <v>524</v>
      </c>
      <c r="I84" s="21" t="s">
        <v>525</v>
      </c>
      <c r="J84" s="30" t="s">
        <v>674</v>
      </c>
    </row>
    <row r="85" ht="42" customHeight="1" spans="1:10">
      <c r="A85" s="159" t="s">
        <v>387</v>
      </c>
      <c r="B85" s="21" t="s">
        <v>670</v>
      </c>
      <c r="C85" s="21" t="s">
        <v>505</v>
      </c>
      <c r="D85" s="21" t="s">
        <v>511</v>
      </c>
      <c r="E85" s="30" t="s">
        <v>675</v>
      </c>
      <c r="F85" s="21" t="s">
        <v>508</v>
      </c>
      <c r="G85" s="30" t="s">
        <v>529</v>
      </c>
      <c r="H85" s="21" t="s">
        <v>524</v>
      </c>
      <c r="I85" s="21" t="s">
        <v>510</v>
      </c>
      <c r="J85" s="30" t="s">
        <v>676</v>
      </c>
    </row>
    <row r="86" ht="42" customHeight="1" spans="1:10">
      <c r="A86" s="159" t="s">
        <v>387</v>
      </c>
      <c r="B86" s="21" t="s">
        <v>670</v>
      </c>
      <c r="C86" s="21" t="s">
        <v>505</v>
      </c>
      <c r="D86" s="21" t="s">
        <v>516</v>
      </c>
      <c r="E86" s="30" t="s">
        <v>677</v>
      </c>
      <c r="F86" s="21" t="s">
        <v>513</v>
      </c>
      <c r="G86" s="30" t="s">
        <v>518</v>
      </c>
      <c r="H86" s="21" t="s">
        <v>519</v>
      </c>
      <c r="I86" s="21" t="s">
        <v>510</v>
      </c>
      <c r="J86" s="30" t="s">
        <v>677</v>
      </c>
    </row>
    <row r="87" ht="42" customHeight="1" spans="1:10">
      <c r="A87" s="159" t="s">
        <v>387</v>
      </c>
      <c r="B87" s="21" t="s">
        <v>670</v>
      </c>
      <c r="C87" s="21" t="s">
        <v>520</v>
      </c>
      <c r="D87" s="21" t="s">
        <v>521</v>
      </c>
      <c r="E87" s="30" t="s">
        <v>678</v>
      </c>
      <c r="F87" s="21" t="s">
        <v>508</v>
      </c>
      <c r="G87" s="30" t="s">
        <v>529</v>
      </c>
      <c r="H87" s="21" t="s">
        <v>524</v>
      </c>
      <c r="I87" s="21" t="s">
        <v>525</v>
      </c>
      <c r="J87" s="30" t="s">
        <v>678</v>
      </c>
    </row>
    <row r="88" ht="42" customHeight="1" spans="1:10">
      <c r="A88" s="159" t="s">
        <v>387</v>
      </c>
      <c r="B88" s="21" t="s">
        <v>670</v>
      </c>
      <c r="C88" s="21" t="s">
        <v>520</v>
      </c>
      <c r="D88" s="21" t="s">
        <v>521</v>
      </c>
      <c r="E88" s="30" t="s">
        <v>679</v>
      </c>
      <c r="F88" s="21" t="s">
        <v>508</v>
      </c>
      <c r="G88" s="30" t="s">
        <v>680</v>
      </c>
      <c r="H88" s="21" t="s">
        <v>524</v>
      </c>
      <c r="I88" s="21" t="s">
        <v>525</v>
      </c>
      <c r="J88" s="30" t="s">
        <v>679</v>
      </c>
    </row>
    <row r="89" ht="42" customHeight="1" spans="1:10">
      <c r="A89" s="159" t="s">
        <v>387</v>
      </c>
      <c r="B89" s="21" t="s">
        <v>670</v>
      </c>
      <c r="C89" s="21" t="s">
        <v>526</v>
      </c>
      <c r="D89" s="21" t="s">
        <v>527</v>
      </c>
      <c r="E89" s="30" t="s">
        <v>681</v>
      </c>
      <c r="F89" s="21" t="s">
        <v>508</v>
      </c>
      <c r="G89" s="30" t="s">
        <v>643</v>
      </c>
      <c r="H89" s="21" t="s">
        <v>524</v>
      </c>
      <c r="I89" s="21" t="s">
        <v>510</v>
      </c>
      <c r="J89" s="30" t="s">
        <v>681</v>
      </c>
    </row>
    <row r="90" ht="42" customHeight="1" spans="1:10">
      <c r="A90" s="159" t="s">
        <v>344</v>
      </c>
      <c r="B90" s="21" t="s">
        <v>682</v>
      </c>
      <c r="C90" s="21" t="s">
        <v>505</v>
      </c>
      <c r="D90" s="21" t="s">
        <v>506</v>
      </c>
      <c r="E90" s="30" t="s">
        <v>683</v>
      </c>
      <c r="F90" s="21" t="s">
        <v>513</v>
      </c>
      <c r="G90" s="30" t="s">
        <v>684</v>
      </c>
      <c r="H90" s="21" t="s">
        <v>538</v>
      </c>
      <c r="I90" s="21" t="s">
        <v>510</v>
      </c>
      <c r="J90" s="30" t="s">
        <v>685</v>
      </c>
    </row>
    <row r="91" ht="42" customHeight="1" spans="1:10">
      <c r="A91" s="159" t="s">
        <v>344</v>
      </c>
      <c r="B91" s="21" t="s">
        <v>682</v>
      </c>
      <c r="C91" s="21" t="s">
        <v>505</v>
      </c>
      <c r="D91" s="21" t="s">
        <v>506</v>
      </c>
      <c r="E91" s="30" t="s">
        <v>686</v>
      </c>
      <c r="F91" s="21" t="s">
        <v>513</v>
      </c>
      <c r="G91" s="30" t="s">
        <v>687</v>
      </c>
      <c r="H91" s="21" t="s">
        <v>538</v>
      </c>
      <c r="I91" s="21" t="s">
        <v>510</v>
      </c>
      <c r="J91" s="30" t="s">
        <v>685</v>
      </c>
    </row>
    <row r="92" ht="42" customHeight="1" spans="1:10">
      <c r="A92" s="159" t="s">
        <v>344</v>
      </c>
      <c r="B92" s="21" t="s">
        <v>682</v>
      </c>
      <c r="C92" s="21" t="s">
        <v>505</v>
      </c>
      <c r="D92" s="21" t="s">
        <v>506</v>
      </c>
      <c r="E92" s="30" t="s">
        <v>688</v>
      </c>
      <c r="F92" s="21" t="s">
        <v>513</v>
      </c>
      <c r="G92" s="30" t="s">
        <v>689</v>
      </c>
      <c r="H92" s="21" t="s">
        <v>538</v>
      </c>
      <c r="I92" s="21" t="s">
        <v>510</v>
      </c>
      <c r="J92" s="30" t="s">
        <v>685</v>
      </c>
    </row>
    <row r="93" ht="42" customHeight="1" spans="1:10">
      <c r="A93" s="159" t="s">
        <v>344</v>
      </c>
      <c r="B93" s="21" t="s">
        <v>682</v>
      </c>
      <c r="C93" s="21" t="s">
        <v>505</v>
      </c>
      <c r="D93" s="21" t="s">
        <v>506</v>
      </c>
      <c r="E93" s="30" t="s">
        <v>690</v>
      </c>
      <c r="F93" s="21" t="s">
        <v>513</v>
      </c>
      <c r="G93" s="30" t="s">
        <v>691</v>
      </c>
      <c r="H93" s="21" t="s">
        <v>538</v>
      </c>
      <c r="I93" s="21" t="s">
        <v>510</v>
      </c>
      <c r="J93" s="30" t="s">
        <v>685</v>
      </c>
    </row>
    <row r="94" ht="42" customHeight="1" spans="1:10">
      <c r="A94" s="159" t="s">
        <v>344</v>
      </c>
      <c r="B94" s="21" t="s">
        <v>682</v>
      </c>
      <c r="C94" s="21" t="s">
        <v>505</v>
      </c>
      <c r="D94" s="21" t="s">
        <v>511</v>
      </c>
      <c r="E94" s="30" t="s">
        <v>692</v>
      </c>
      <c r="F94" s="21" t="s">
        <v>513</v>
      </c>
      <c r="G94" s="30" t="s">
        <v>523</v>
      </c>
      <c r="H94" s="21" t="s">
        <v>524</v>
      </c>
      <c r="I94" s="21" t="s">
        <v>510</v>
      </c>
      <c r="J94" s="30" t="s">
        <v>685</v>
      </c>
    </row>
    <row r="95" ht="42" customHeight="1" spans="1:10">
      <c r="A95" s="159" t="s">
        <v>344</v>
      </c>
      <c r="B95" s="21" t="s">
        <v>682</v>
      </c>
      <c r="C95" s="21" t="s">
        <v>520</v>
      </c>
      <c r="D95" s="21" t="s">
        <v>521</v>
      </c>
      <c r="E95" s="30" t="s">
        <v>574</v>
      </c>
      <c r="F95" s="21" t="s">
        <v>513</v>
      </c>
      <c r="G95" s="30" t="s">
        <v>523</v>
      </c>
      <c r="H95" s="21" t="s">
        <v>524</v>
      </c>
      <c r="I95" s="21" t="s">
        <v>510</v>
      </c>
      <c r="J95" s="30" t="s">
        <v>693</v>
      </c>
    </row>
    <row r="96" ht="42" customHeight="1" spans="1:10">
      <c r="A96" s="159" t="s">
        <v>344</v>
      </c>
      <c r="B96" s="21" t="s">
        <v>682</v>
      </c>
      <c r="C96" s="21" t="s">
        <v>526</v>
      </c>
      <c r="D96" s="21" t="s">
        <v>527</v>
      </c>
      <c r="E96" s="30" t="s">
        <v>694</v>
      </c>
      <c r="F96" s="21" t="s">
        <v>513</v>
      </c>
      <c r="G96" s="30" t="s">
        <v>523</v>
      </c>
      <c r="H96" s="21" t="s">
        <v>524</v>
      </c>
      <c r="I96" s="21" t="s">
        <v>510</v>
      </c>
      <c r="J96" s="30" t="s">
        <v>627</v>
      </c>
    </row>
    <row r="97" ht="42" customHeight="1" spans="1:10">
      <c r="A97" s="159" t="s">
        <v>383</v>
      </c>
      <c r="B97" s="21" t="s">
        <v>695</v>
      </c>
      <c r="C97" s="21" t="s">
        <v>505</v>
      </c>
      <c r="D97" s="21" t="s">
        <v>506</v>
      </c>
      <c r="E97" s="30" t="s">
        <v>696</v>
      </c>
      <c r="F97" s="21" t="s">
        <v>513</v>
      </c>
      <c r="G97" s="30" t="s">
        <v>95</v>
      </c>
      <c r="H97" s="21" t="s">
        <v>538</v>
      </c>
      <c r="I97" s="21" t="s">
        <v>510</v>
      </c>
      <c r="J97" s="30" t="s">
        <v>696</v>
      </c>
    </row>
    <row r="98" ht="42" customHeight="1" spans="1:10">
      <c r="A98" s="159" t="s">
        <v>383</v>
      </c>
      <c r="B98" s="21" t="s">
        <v>695</v>
      </c>
      <c r="C98" s="21" t="s">
        <v>505</v>
      </c>
      <c r="D98" s="21" t="s">
        <v>506</v>
      </c>
      <c r="E98" s="30" t="s">
        <v>697</v>
      </c>
      <c r="F98" s="21" t="s">
        <v>513</v>
      </c>
      <c r="G98" s="30" t="s">
        <v>698</v>
      </c>
      <c r="H98" s="21" t="s">
        <v>538</v>
      </c>
      <c r="I98" s="21" t="s">
        <v>510</v>
      </c>
      <c r="J98" s="30" t="s">
        <v>697</v>
      </c>
    </row>
    <row r="99" ht="42" customHeight="1" spans="1:10">
      <c r="A99" s="159" t="s">
        <v>383</v>
      </c>
      <c r="B99" s="21" t="s">
        <v>695</v>
      </c>
      <c r="C99" s="21" t="s">
        <v>505</v>
      </c>
      <c r="D99" s="21" t="s">
        <v>511</v>
      </c>
      <c r="E99" s="30" t="s">
        <v>699</v>
      </c>
      <c r="F99" s="21" t="s">
        <v>513</v>
      </c>
      <c r="G99" s="30" t="s">
        <v>523</v>
      </c>
      <c r="H99" s="21" t="s">
        <v>524</v>
      </c>
      <c r="I99" s="21" t="s">
        <v>510</v>
      </c>
      <c r="J99" s="30" t="s">
        <v>699</v>
      </c>
    </row>
    <row r="100" ht="42" customHeight="1" spans="1:10">
      <c r="A100" s="159" t="s">
        <v>383</v>
      </c>
      <c r="B100" s="21" t="s">
        <v>695</v>
      </c>
      <c r="C100" s="21" t="s">
        <v>505</v>
      </c>
      <c r="D100" s="21" t="s">
        <v>516</v>
      </c>
      <c r="E100" s="30" t="s">
        <v>700</v>
      </c>
      <c r="F100" s="21" t="s">
        <v>513</v>
      </c>
      <c r="G100" s="30" t="s">
        <v>93</v>
      </c>
      <c r="H100" s="21" t="s">
        <v>701</v>
      </c>
      <c r="I100" s="21" t="s">
        <v>510</v>
      </c>
      <c r="J100" s="30" t="s">
        <v>702</v>
      </c>
    </row>
    <row r="101" ht="42" customHeight="1" spans="1:10">
      <c r="A101" s="159" t="s">
        <v>383</v>
      </c>
      <c r="B101" s="21" t="s">
        <v>695</v>
      </c>
      <c r="C101" s="21" t="s">
        <v>505</v>
      </c>
      <c r="D101" s="21" t="s">
        <v>634</v>
      </c>
      <c r="E101" s="30" t="s">
        <v>635</v>
      </c>
      <c r="F101" s="21" t="s">
        <v>536</v>
      </c>
      <c r="G101" s="30" t="s">
        <v>703</v>
      </c>
      <c r="H101" s="21" t="s">
        <v>637</v>
      </c>
      <c r="I101" s="21" t="s">
        <v>510</v>
      </c>
      <c r="J101" s="30" t="s">
        <v>704</v>
      </c>
    </row>
    <row r="102" ht="42" customHeight="1" spans="1:10">
      <c r="A102" s="159" t="s">
        <v>383</v>
      </c>
      <c r="B102" s="21" t="s">
        <v>695</v>
      </c>
      <c r="C102" s="21" t="s">
        <v>520</v>
      </c>
      <c r="D102" s="21" t="s">
        <v>521</v>
      </c>
      <c r="E102" s="30" t="s">
        <v>705</v>
      </c>
      <c r="F102" s="21" t="s">
        <v>508</v>
      </c>
      <c r="G102" s="30" t="s">
        <v>706</v>
      </c>
      <c r="H102" s="21" t="s">
        <v>524</v>
      </c>
      <c r="I102" s="21" t="s">
        <v>510</v>
      </c>
      <c r="J102" s="30" t="s">
        <v>707</v>
      </c>
    </row>
    <row r="103" ht="42" customHeight="1" spans="1:10">
      <c r="A103" s="159" t="s">
        <v>383</v>
      </c>
      <c r="B103" s="21" t="s">
        <v>695</v>
      </c>
      <c r="C103" s="21" t="s">
        <v>520</v>
      </c>
      <c r="D103" s="21" t="s">
        <v>607</v>
      </c>
      <c r="E103" s="30" t="s">
        <v>708</v>
      </c>
      <c r="F103" s="21" t="s">
        <v>508</v>
      </c>
      <c r="G103" s="30" t="s">
        <v>643</v>
      </c>
      <c r="H103" s="21" t="s">
        <v>524</v>
      </c>
      <c r="I103" s="21" t="s">
        <v>510</v>
      </c>
      <c r="J103" s="30" t="s">
        <v>709</v>
      </c>
    </row>
    <row r="104" ht="42" customHeight="1" spans="1:10">
      <c r="A104" s="159" t="s">
        <v>383</v>
      </c>
      <c r="B104" s="21" t="s">
        <v>695</v>
      </c>
      <c r="C104" s="21" t="s">
        <v>526</v>
      </c>
      <c r="D104" s="21" t="s">
        <v>527</v>
      </c>
      <c r="E104" s="30" t="s">
        <v>710</v>
      </c>
      <c r="F104" s="21" t="s">
        <v>508</v>
      </c>
      <c r="G104" s="30" t="s">
        <v>548</v>
      </c>
      <c r="H104" s="21" t="s">
        <v>524</v>
      </c>
      <c r="I104" s="21" t="s">
        <v>510</v>
      </c>
      <c r="J104" s="30" t="s">
        <v>711</v>
      </c>
    </row>
    <row r="105" ht="42" customHeight="1" spans="1:10">
      <c r="A105" s="159" t="s">
        <v>366</v>
      </c>
      <c r="B105" s="21" t="s">
        <v>616</v>
      </c>
      <c r="C105" s="21" t="s">
        <v>505</v>
      </c>
      <c r="D105" s="21" t="s">
        <v>511</v>
      </c>
      <c r="E105" s="30" t="s">
        <v>712</v>
      </c>
      <c r="F105" s="21" t="s">
        <v>513</v>
      </c>
      <c r="G105" s="30" t="s">
        <v>523</v>
      </c>
      <c r="H105" s="21" t="s">
        <v>524</v>
      </c>
      <c r="I105" s="21" t="s">
        <v>510</v>
      </c>
      <c r="J105" s="30" t="s">
        <v>713</v>
      </c>
    </row>
    <row r="106" ht="42" customHeight="1" spans="1:10">
      <c r="A106" s="159" t="s">
        <v>366</v>
      </c>
      <c r="B106" s="21" t="s">
        <v>616</v>
      </c>
      <c r="C106" s="21" t="s">
        <v>520</v>
      </c>
      <c r="D106" s="21" t="s">
        <v>521</v>
      </c>
      <c r="E106" s="30" t="s">
        <v>621</v>
      </c>
      <c r="F106" s="21" t="s">
        <v>513</v>
      </c>
      <c r="G106" s="30" t="s">
        <v>523</v>
      </c>
      <c r="H106" s="21" t="s">
        <v>524</v>
      </c>
      <c r="I106" s="21" t="s">
        <v>510</v>
      </c>
      <c r="J106" s="30" t="s">
        <v>622</v>
      </c>
    </row>
    <row r="107" ht="42" customHeight="1" spans="1:10">
      <c r="A107" s="159" t="s">
        <v>366</v>
      </c>
      <c r="B107" s="21" t="s">
        <v>616</v>
      </c>
      <c r="C107" s="21" t="s">
        <v>526</v>
      </c>
      <c r="D107" s="21" t="s">
        <v>527</v>
      </c>
      <c r="E107" s="30" t="s">
        <v>615</v>
      </c>
      <c r="F107" s="21" t="s">
        <v>513</v>
      </c>
      <c r="G107" s="30" t="s">
        <v>523</v>
      </c>
      <c r="H107" s="21" t="s">
        <v>524</v>
      </c>
      <c r="I107" s="21" t="s">
        <v>510</v>
      </c>
      <c r="J107" s="30" t="s">
        <v>615</v>
      </c>
    </row>
    <row r="108" ht="42" customHeight="1" spans="1:10">
      <c r="A108" s="159" t="s">
        <v>370</v>
      </c>
      <c r="B108" s="21" t="s">
        <v>616</v>
      </c>
      <c r="C108" s="21" t="s">
        <v>505</v>
      </c>
      <c r="D108" s="21" t="s">
        <v>516</v>
      </c>
      <c r="E108" s="30" t="s">
        <v>714</v>
      </c>
      <c r="F108" s="21" t="s">
        <v>513</v>
      </c>
      <c r="G108" s="30" t="s">
        <v>523</v>
      </c>
      <c r="H108" s="21" t="s">
        <v>524</v>
      </c>
      <c r="I108" s="21" t="s">
        <v>510</v>
      </c>
      <c r="J108" s="30" t="s">
        <v>715</v>
      </c>
    </row>
    <row r="109" ht="42" customHeight="1" spans="1:10">
      <c r="A109" s="159" t="s">
        <v>370</v>
      </c>
      <c r="B109" s="21" t="s">
        <v>616</v>
      </c>
      <c r="C109" s="21" t="s">
        <v>520</v>
      </c>
      <c r="D109" s="21" t="s">
        <v>521</v>
      </c>
      <c r="E109" s="30" t="s">
        <v>716</v>
      </c>
      <c r="F109" s="21" t="s">
        <v>513</v>
      </c>
      <c r="G109" s="30" t="s">
        <v>523</v>
      </c>
      <c r="H109" s="21" t="s">
        <v>524</v>
      </c>
      <c r="I109" s="21" t="s">
        <v>510</v>
      </c>
      <c r="J109" s="30" t="s">
        <v>717</v>
      </c>
    </row>
    <row r="110" ht="42" customHeight="1" spans="1:10">
      <c r="A110" s="159" t="s">
        <v>370</v>
      </c>
      <c r="B110" s="21" t="s">
        <v>616</v>
      </c>
      <c r="C110" s="21" t="s">
        <v>526</v>
      </c>
      <c r="D110" s="21" t="s">
        <v>527</v>
      </c>
      <c r="E110" s="30" t="s">
        <v>615</v>
      </c>
      <c r="F110" s="21" t="s">
        <v>513</v>
      </c>
      <c r="G110" s="30" t="s">
        <v>523</v>
      </c>
      <c r="H110" s="21" t="s">
        <v>524</v>
      </c>
      <c r="I110" s="21" t="s">
        <v>510</v>
      </c>
      <c r="J110" s="30" t="s">
        <v>627</v>
      </c>
    </row>
    <row r="111" ht="42" customHeight="1" spans="1:10">
      <c r="A111" s="159" t="s">
        <v>417</v>
      </c>
      <c r="B111" s="21" t="s">
        <v>718</v>
      </c>
      <c r="C111" s="21" t="s">
        <v>505</v>
      </c>
      <c r="D111" s="21" t="s">
        <v>506</v>
      </c>
      <c r="E111" s="30" t="s">
        <v>719</v>
      </c>
      <c r="F111" s="21" t="s">
        <v>513</v>
      </c>
      <c r="G111" s="30" t="s">
        <v>96</v>
      </c>
      <c r="H111" s="21" t="s">
        <v>509</v>
      </c>
      <c r="I111" s="21" t="s">
        <v>510</v>
      </c>
      <c r="J111" s="30" t="s">
        <v>720</v>
      </c>
    </row>
    <row r="112" ht="42" customHeight="1" spans="1:10">
      <c r="A112" s="159" t="s">
        <v>417</v>
      </c>
      <c r="B112" s="21" t="s">
        <v>718</v>
      </c>
      <c r="C112" s="21" t="s">
        <v>505</v>
      </c>
      <c r="D112" s="21" t="s">
        <v>511</v>
      </c>
      <c r="E112" s="30" t="s">
        <v>721</v>
      </c>
      <c r="F112" s="21" t="s">
        <v>513</v>
      </c>
      <c r="G112" s="30" t="s">
        <v>523</v>
      </c>
      <c r="H112" s="21" t="s">
        <v>524</v>
      </c>
      <c r="I112" s="21" t="s">
        <v>510</v>
      </c>
      <c r="J112" s="30" t="s">
        <v>721</v>
      </c>
    </row>
    <row r="113" ht="42" customHeight="1" spans="1:10">
      <c r="A113" s="159" t="s">
        <v>417</v>
      </c>
      <c r="B113" s="21" t="s">
        <v>718</v>
      </c>
      <c r="C113" s="21" t="s">
        <v>505</v>
      </c>
      <c r="D113" s="21" t="s">
        <v>516</v>
      </c>
      <c r="E113" s="30" t="s">
        <v>722</v>
      </c>
      <c r="F113" s="21" t="s">
        <v>536</v>
      </c>
      <c r="G113" s="30" t="s">
        <v>90</v>
      </c>
      <c r="H113" s="21" t="s">
        <v>701</v>
      </c>
      <c r="I113" s="21" t="s">
        <v>510</v>
      </c>
      <c r="J113" s="30" t="s">
        <v>722</v>
      </c>
    </row>
    <row r="114" ht="42" customHeight="1" spans="1:10">
      <c r="A114" s="159" t="s">
        <v>417</v>
      </c>
      <c r="B114" s="21" t="s">
        <v>718</v>
      </c>
      <c r="C114" s="21" t="s">
        <v>520</v>
      </c>
      <c r="D114" s="21" t="s">
        <v>521</v>
      </c>
      <c r="E114" s="30" t="s">
        <v>723</v>
      </c>
      <c r="F114" s="21" t="s">
        <v>513</v>
      </c>
      <c r="G114" s="30" t="s">
        <v>523</v>
      </c>
      <c r="H114" s="21" t="s">
        <v>524</v>
      </c>
      <c r="I114" s="21" t="s">
        <v>510</v>
      </c>
      <c r="J114" s="30" t="s">
        <v>723</v>
      </c>
    </row>
    <row r="115" ht="42" customHeight="1" spans="1:10">
      <c r="A115" s="159" t="s">
        <v>417</v>
      </c>
      <c r="B115" s="21" t="s">
        <v>718</v>
      </c>
      <c r="C115" s="21" t="s">
        <v>526</v>
      </c>
      <c r="D115" s="21" t="s">
        <v>527</v>
      </c>
      <c r="E115" s="30" t="s">
        <v>724</v>
      </c>
      <c r="F115" s="21" t="s">
        <v>513</v>
      </c>
      <c r="G115" s="30" t="s">
        <v>523</v>
      </c>
      <c r="H115" s="21" t="s">
        <v>524</v>
      </c>
      <c r="I115" s="21" t="s">
        <v>510</v>
      </c>
      <c r="J115" s="30" t="s">
        <v>724</v>
      </c>
    </row>
    <row r="116" ht="42" customHeight="1" spans="1:10">
      <c r="A116" s="159" t="s">
        <v>399</v>
      </c>
      <c r="B116" s="21" t="s">
        <v>725</v>
      </c>
      <c r="C116" s="21" t="s">
        <v>505</v>
      </c>
      <c r="D116" s="21" t="s">
        <v>506</v>
      </c>
      <c r="E116" s="30" t="s">
        <v>726</v>
      </c>
      <c r="F116" s="21" t="s">
        <v>508</v>
      </c>
      <c r="G116" s="30" t="s">
        <v>85</v>
      </c>
      <c r="H116" s="21" t="s">
        <v>533</v>
      </c>
      <c r="I116" s="21" t="s">
        <v>510</v>
      </c>
      <c r="J116" s="30" t="s">
        <v>727</v>
      </c>
    </row>
    <row r="117" ht="42" customHeight="1" spans="1:10">
      <c r="A117" s="159" t="s">
        <v>399</v>
      </c>
      <c r="B117" s="21" t="s">
        <v>725</v>
      </c>
      <c r="C117" s="21" t="s">
        <v>505</v>
      </c>
      <c r="D117" s="21" t="s">
        <v>506</v>
      </c>
      <c r="E117" s="30" t="s">
        <v>728</v>
      </c>
      <c r="F117" s="21" t="s">
        <v>508</v>
      </c>
      <c r="G117" s="30" t="s">
        <v>84</v>
      </c>
      <c r="H117" s="21" t="s">
        <v>541</v>
      </c>
      <c r="I117" s="21" t="s">
        <v>510</v>
      </c>
      <c r="J117" s="30" t="s">
        <v>727</v>
      </c>
    </row>
    <row r="118" ht="42" customHeight="1" spans="1:10">
      <c r="A118" s="159" t="s">
        <v>399</v>
      </c>
      <c r="B118" s="21" t="s">
        <v>725</v>
      </c>
      <c r="C118" s="21" t="s">
        <v>505</v>
      </c>
      <c r="D118" s="21" t="s">
        <v>506</v>
      </c>
      <c r="E118" s="30" t="s">
        <v>729</v>
      </c>
      <c r="F118" s="21" t="s">
        <v>508</v>
      </c>
      <c r="G118" s="30" t="s">
        <v>84</v>
      </c>
      <c r="H118" s="21" t="s">
        <v>541</v>
      </c>
      <c r="I118" s="21" t="s">
        <v>510</v>
      </c>
      <c r="J118" s="30" t="s">
        <v>727</v>
      </c>
    </row>
    <row r="119" ht="42" customHeight="1" spans="1:10">
      <c r="A119" s="159" t="s">
        <v>399</v>
      </c>
      <c r="B119" s="21" t="s">
        <v>725</v>
      </c>
      <c r="C119" s="21" t="s">
        <v>505</v>
      </c>
      <c r="D119" s="21" t="s">
        <v>506</v>
      </c>
      <c r="E119" s="30" t="s">
        <v>730</v>
      </c>
      <c r="F119" s="21" t="s">
        <v>508</v>
      </c>
      <c r="G119" s="30" t="s">
        <v>633</v>
      </c>
      <c r="H119" s="21" t="s">
        <v>541</v>
      </c>
      <c r="I119" s="21" t="s">
        <v>510</v>
      </c>
      <c r="J119" s="30" t="s">
        <v>727</v>
      </c>
    </row>
    <row r="120" ht="42" customHeight="1" spans="1:10">
      <c r="A120" s="159" t="s">
        <v>399</v>
      </c>
      <c r="B120" s="21" t="s">
        <v>725</v>
      </c>
      <c r="C120" s="21" t="s">
        <v>505</v>
      </c>
      <c r="D120" s="21" t="s">
        <v>506</v>
      </c>
      <c r="E120" s="30" t="s">
        <v>731</v>
      </c>
      <c r="F120" s="21" t="s">
        <v>508</v>
      </c>
      <c r="G120" s="30" t="s">
        <v>83</v>
      </c>
      <c r="H120" s="21" t="s">
        <v>533</v>
      </c>
      <c r="I120" s="21" t="s">
        <v>510</v>
      </c>
      <c r="J120" s="30" t="s">
        <v>727</v>
      </c>
    </row>
    <row r="121" ht="42" customHeight="1" spans="1:10">
      <c r="A121" s="159" t="s">
        <v>399</v>
      </c>
      <c r="B121" s="21" t="s">
        <v>725</v>
      </c>
      <c r="C121" s="21" t="s">
        <v>505</v>
      </c>
      <c r="D121" s="21" t="s">
        <v>511</v>
      </c>
      <c r="E121" s="30" t="s">
        <v>732</v>
      </c>
      <c r="F121" s="21" t="s">
        <v>508</v>
      </c>
      <c r="G121" s="30" t="s">
        <v>733</v>
      </c>
      <c r="H121" s="21" t="s">
        <v>538</v>
      </c>
      <c r="I121" s="21" t="s">
        <v>510</v>
      </c>
      <c r="J121" s="30" t="s">
        <v>727</v>
      </c>
    </row>
    <row r="122" ht="42" customHeight="1" spans="1:10">
      <c r="A122" s="159" t="s">
        <v>399</v>
      </c>
      <c r="B122" s="21" t="s">
        <v>725</v>
      </c>
      <c r="C122" s="21" t="s">
        <v>520</v>
      </c>
      <c r="D122" s="21" t="s">
        <v>521</v>
      </c>
      <c r="E122" s="30" t="s">
        <v>586</v>
      </c>
      <c r="F122" s="21" t="s">
        <v>513</v>
      </c>
      <c r="G122" s="30" t="s">
        <v>587</v>
      </c>
      <c r="H122" s="21"/>
      <c r="I122" s="21" t="s">
        <v>525</v>
      </c>
      <c r="J122" s="30" t="s">
        <v>727</v>
      </c>
    </row>
    <row r="123" ht="42" customHeight="1" spans="1:10">
      <c r="A123" s="159" t="s">
        <v>399</v>
      </c>
      <c r="B123" s="21" t="s">
        <v>725</v>
      </c>
      <c r="C123" s="21" t="s">
        <v>526</v>
      </c>
      <c r="D123" s="21" t="s">
        <v>527</v>
      </c>
      <c r="E123" s="30" t="s">
        <v>588</v>
      </c>
      <c r="F123" s="21" t="s">
        <v>508</v>
      </c>
      <c r="G123" s="30" t="s">
        <v>529</v>
      </c>
      <c r="H123" s="21" t="s">
        <v>524</v>
      </c>
      <c r="I123" s="21" t="s">
        <v>510</v>
      </c>
      <c r="J123" s="30" t="s">
        <v>727</v>
      </c>
    </row>
    <row r="124" ht="42" customHeight="1" spans="1:10">
      <c r="A124" s="159" t="s">
        <v>352</v>
      </c>
      <c r="B124" s="21" t="s">
        <v>734</v>
      </c>
      <c r="C124" s="21" t="s">
        <v>505</v>
      </c>
      <c r="D124" s="21" t="s">
        <v>506</v>
      </c>
      <c r="E124" s="30" t="s">
        <v>735</v>
      </c>
      <c r="F124" s="21" t="s">
        <v>513</v>
      </c>
      <c r="G124" s="30" t="s">
        <v>633</v>
      </c>
      <c r="H124" s="21" t="s">
        <v>538</v>
      </c>
      <c r="I124" s="21" t="s">
        <v>510</v>
      </c>
      <c r="J124" s="30" t="s">
        <v>736</v>
      </c>
    </row>
    <row r="125" ht="42" customHeight="1" spans="1:10">
      <c r="A125" s="159" t="s">
        <v>352</v>
      </c>
      <c r="B125" s="21" t="s">
        <v>734</v>
      </c>
      <c r="C125" s="21" t="s">
        <v>505</v>
      </c>
      <c r="D125" s="21" t="s">
        <v>511</v>
      </c>
      <c r="E125" s="30" t="s">
        <v>737</v>
      </c>
      <c r="F125" s="21" t="s">
        <v>513</v>
      </c>
      <c r="G125" s="30" t="s">
        <v>523</v>
      </c>
      <c r="H125" s="21" t="s">
        <v>524</v>
      </c>
      <c r="I125" s="21" t="s">
        <v>510</v>
      </c>
      <c r="J125" s="30" t="s">
        <v>738</v>
      </c>
    </row>
    <row r="126" ht="42" customHeight="1" spans="1:10">
      <c r="A126" s="159" t="s">
        <v>352</v>
      </c>
      <c r="B126" s="21" t="s">
        <v>734</v>
      </c>
      <c r="C126" s="21" t="s">
        <v>505</v>
      </c>
      <c r="D126" s="21" t="s">
        <v>516</v>
      </c>
      <c r="E126" s="30" t="s">
        <v>739</v>
      </c>
      <c r="F126" s="21" t="s">
        <v>513</v>
      </c>
      <c r="G126" s="30" t="s">
        <v>523</v>
      </c>
      <c r="H126" s="21" t="s">
        <v>524</v>
      </c>
      <c r="I126" s="21" t="s">
        <v>510</v>
      </c>
      <c r="J126" s="30" t="s">
        <v>740</v>
      </c>
    </row>
    <row r="127" ht="42" customHeight="1" spans="1:10">
      <c r="A127" s="159" t="s">
        <v>352</v>
      </c>
      <c r="B127" s="21" t="s">
        <v>734</v>
      </c>
      <c r="C127" s="21" t="s">
        <v>520</v>
      </c>
      <c r="D127" s="21" t="s">
        <v>521</v>
      </c>
      <c r="E127" s="30" t="s">
        <v>574</v>
      </c>
      <c r="F127" s="21" t="s">
        <v>513</v>
      </c>
      <c r="G127" s="30" t="s">
        <v>523</v>
      </c>
      <c r="H127" s="21" t="s">
        <v>524</v>
      </c>
      <c r="I127" s="21" t="s">
        <v>510</v>
      </c>
      <c r="J127" s="30" t="s">
        <v>693</v>
      </c>
    </row>
    <row r="128" ht="42" customHeight="1" spans="1:10">
      <c r="A128" s="159" t="s">
        <v>352</v>
      </c>
      <c r="B128" s="21" t="s">
        <v>734</v>
      </c>
      <c r="C128" s="21" t="s">
        <v>526</v>
      </c>
      <c r="D128" s="21" t="s">
        <v>527</v>
      </c>
      <c r="E128" s="30" t="s">
        <v>741</v>
      </c>
      <c r="F128" s="21" t="s">
        <v>513</v>
      </c>
      <c r="G128" s="30" t="s">
        <v>523</v>
      </c>
      <c r="H128" s="21" t="s">
        <v>524</v>
      </c>
      <c r="I128" s="21" t="s">
        <v>510</v>
      </c>
      <c r="J128" s="30" t="s">
        <v>627</v>
      </c>
    </row>
    <row r="129" ht="42" customHeight="1" spans="1:10">
      <c r="A129" s="159" t="s">
        <v>362</v>
      </c>
      <c r="B129" s="21" t="s">
        <v>742</v>
      </c>
      <c r="C129" s="21" t="s">
        <v>505</v>
      </c>
      <c r="D129" s="21" t="s">
        <v>506</v>
      </c>
      <c r="E129" s="30" t="s">
        <v>743</v>
      </c>
      <c r="F129" s="21" t="s">
        <v>508</v>
      </c>
      <c r="G129" s="30" t="s">
        <v>744</v>
      </c>
      <c r="H129" s="21" t="s">
        <v>538</v>
      </c>
      <c r="I129" s="21" t="s">
        <v>510</v>
      </c>
      <c r="J129" s="30" t="s">
        <v>745</v>
      </c>
    </row>
    <row r="130" ht="42" customHeight="1" spans="1:10">
      <c r="A130" s="159" t="s">
        <v>362</v>
      </c>
      <c r="B130" s="21" t="s">
        <v>742</v>
      </c>
      <c r="C130" s="21" t="s">
        <v>505</v>
      </c>
      <c r="D130" s="21" t="s">
        <v>511</v>
      </c>
      <c r="E130" s="30" t="s">
        <v>746</v>
      </c>
      <c r="F130" s="21" t="s">
        <v>513</v>
      </c>
      <c r="G130" s="30" t="s">
        <v>523</v>
      </c>
      <c r="H130" s="21" t="s">
        <v>524</v>
      </c>
      <c r="I130" s="21" t="s">
        <v>510</v>
      </c>
      <c r="J130" s="30" t="s">
        <v>747</v>
      </c>
    </row>
    <row r="131" ht="42" customHeight="1" spans="1:10">
      <c r="A131" s="159" t="s">
        <v>362</v>
      </c>
      <c r="B131" s="21" t="s">
        <v>742</v>
      </c>
      <c r="C131" s="21" t="s">
        <v>505</v>
      </c>
      <c r="D131" s="21" t="s">
        <v>511</v>
      </c>
      <c r="E131" s="30" t="s">
        <v>748</v>
      </c>
      <c r="F131" s="21" t="s">
        <v>513</v>
      </c>
      <c r="G131" s="30" t="s">
        <v>523</v>
      </c>
      <c r="H131" s="21" t="s">
        <v>524</v>
      </c>
      <c r="I131" s="21" t="s">
        <v>510</v>
      </c>
      <c r="J131" s="30" t="s">
        <v>747</v>
      </c>
    </row>
    <row r="132" ht="42" customHeight="1" spans="1:10">
      <c r="A132" s="159" t="s">
        <v>362</v>
      </c>
      <c r="B132" s="21" t="s">
        <v>742</v>
      </c>
      <c r="C132" s="21" t="s">
        <v>505</v>
      </c>
      <c r="D132" s="21" t="s">
        <v>516</v>
      </c>
      <c r="E132" s="30" t="s">
        <v>749</v>
      </c>
      <c r="F132" s="21" t="s">
        <v>513</v>
      </c>
      <c r="G132" s="30" t="s">
        <v>523</v>
      </c>
      <c r="H132" s="21" t="s">
        <v>524</v>
      </c>
      <c r="I132" s="21" t="s">
        <v>510</v>
      </c>
      <c r="J132" s="30" t="s">
        <v>750</v>
      </c>
    </row>
    <row r="133" ht="42" customHeight="1" spans="1:10">
      <c r="A133" s="159" t="s">
        <v>362</v>
      </c>
      <c r="B133" s="21" t="s">
        <v>742</v>
      </c>
      <c r="C133" s="21" t="s">
        <v>520</v>
      </c>
      <c r="D133" s="21" t="s">
        <v>521</v>
      </c>
      <c r="E133" s="30" t="s">
        <v>751</v>
      </c>
      <c r="F133" s="21" t="s">
        <v>513</v>
      </c>
      <c r="G133" s="30" t="s">
        <v>523</v>
      </c>
      <c r="H133" s="21" t="s">
        <v>524</v>
      </c>
      <c r="I133" s="21" t="s">
        <v>510</v>
      </c>
      <c r="J133" s="30" t="s">
        <v>751</v>
      </c>
    </row>
    <row r="134" ht="42" customHeight="1" spans="1:10">
      <c r="A134" s="159" t="s">
        <v>362</v>
      </c>
      <c r="B134" s="21" t="s">
        <v>742</v>
      </c>
      <c r="C134" s="21" t="s">
        <v>520</v>
      </c>
      <c r="D134" s="21" t="s">
        <v>607</v>
      </c>
      <c r="E134" s="30" t="s">
        <v>752</v>
      </c>
      <c r="F134" s="21" t="s">
        <v>513</v>
      </c>
      <c r="G134" s="30" t="s">
        <v>753</v>
      </c>
      <c r="H134" s="21" t="s">
        <v>754</v>
      </c>
      <c r="I134" s="21" t="s">
        <v>525</v>
      </c>
      <c r="J134" s="30" t="s">
        <v>755</v>
      </c>
    </row>
    <row r="135" ht="42" customHeight="1" spans="1:10">
      <c r="A135" s="159" t="s">
        <v>362</v>
      </c>
      <c r="B135" s="21" t="s">
        <v>742</v>
      </c>
      <c r="C135" s="21" t="s">
        <v>526</v>
      </c>
      <c r="D135" s="21" t="s">
        <v>527</v>
      </c>
      <c r="E135" s="30" t="s">
        <v>756</v>
      </c>
      <c r="F135" s="21" t="s">
        <v>757</v>
      </c>
      <c r="G135" s="30" t="s">
        <v>529</v>
      </c>
      <c r="H135" s="21" t="s">
        <v>524</v>
      </c>
      <c r="I135" s="21" t="s">
        <v>510</v>
      </c>
      <c r="J135" s="30" t="s">
        <v>615</v>
      </c>
    </row>
  </sheetData>
  <mergeCells count="48">
    <mergeCell ref="A3:J3"/>
    <mergeCell ref="A4:H4"/>
    <mergeCell ref="A8:A12"/>
    <mergeCell ref="A13:A19"/>
    <mergeCell ref="A20:A24"/>
    <mergeCell ref="A25:A32"/>
    <mergeCell ref="A33:A40"/>
    <mergeCell ref="A41:A48"/>
    <mergeCell ref="A49:A52"/>
    <mergeCell ref="A53:A56"/>
    <mergeCell ref="A57:A59"/>
    <mergeCell ref="A60:A65"/>
    <mergeCell ref="A66:A68"/>
    <mergeCell ref="A69:A73"/>
    <mergeCell ref="A74:A76"/>
    <mergeCell ref="A77:A81"/>
    <mergeCell ref="A82:A89"/>
    <mergeCell ref="A90:A96"/>
    <mergeCell ref="A97:A104"/>
    <mergeCell ref="A105:A107"/>
    <mergeCell ref="A108:A110"/>
    <mergeCell ref="A111:A115"/>
    <mergeCell ref="A116:A123"/>
    <mergeCell ref="A124:A128"/>
    <mergeCell ref="A129:A135"/>
    <mergeCell ref="B8:B12"/>
    <mergeCell ref="B13:B19"/>
    <mergeCell ref="B20:B24"/>
    <mergeCell ref="B25:B32"/>
    <mergeCell ref="B33:B40"/>
    <mergeCell ref="B41:B48"/>
    <mergeCell ref="B49:B52"/>
    <mergeCell ref="B53:B56"/>
    <mergeCell ref="B57:B59"/>
    <mergeCell ref="B60:B65"/>
    <mergeCell ref="B66:B68"/>
    <mergeCell ref="B69:B73"/>
    <mergeCell ref="B74:B76"/>
    <mergeCell ref="B77:B81"/>
    <mergeCell ref="B82:B89"/>
    <mergeCell ref="B90:B96"/>
    <mergeCell ref="B97:B104"/>
    <mergeCell ref="B105:B107"/>
    <mergeCell ref="B108:B110"/>
    <mergeCell ref="B111:B115"/>
    <mergeCell ref="B116:B123"/>
    <mergeCell ref="B124:B128"/>
    <mergeCell ref="B129:B13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夏至</cp:lastModifiedBy>
  <dcterms:created xsi:type="dcterms:W3CDTF">2025-03-12T06:48:00Z</dcterms:created>
  <dcterms:modified xsi:type="dcterms:W3CDTF">2025-03-14T05:23:29Z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43B8EC90878848EA94F87D1539089744</vt:lpwstr>
  </property>
  <property fmtid="{D5CDD505-2E9C-101B-9397-08002B2CF9AE}" pid="3" name="KSOProductBuildVer">
    <vt:lpwstr>2052-11.8.2.12089</vt:lpwstr>
  </property>
</Properties>
</file>