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tabRatio="894"/>
  </bookViews>
  <sheets>
    <sheet name="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'财务收支预算总表01-1'!$A:$A,'财务收支预算总表01-1'!$1:$1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44525"/>
</workbook>
</file>

<file path=xl/sharedStrings.xml><?xml version="1.0" encoding="utf-8"?>
<sst xmlns="http://schemas.openxmlformats.org/spreadsheetml/2006/main" count="1066" uniqueCount="409">
  <si>
    <t>预算01-1表</t>
  </si>
  <si>
    <t>单位名称：中国共产主义青年团昆明市呈贡区委员会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</si>
  <si>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</si>
  <si>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</si>
  <si>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</si>
  <si>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</si>
  <si>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</si>
  <si>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</si>
  <si>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</si>
  <si>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</si>
  <si>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</si>
  <si>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</si>
  <si>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</si>
  <si>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</si>
  <si>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</si>
  <si>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</si>
  <si>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</si>
  <si>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</si>
  <si>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</si>
  <si>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</si>
  <si>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</si>
  <si>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</si>
  <si>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</si>
  <si>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</si>
  <si>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</si>
  <si>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</si>
  <si>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</si>
  <si>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</si>
  <si>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</si>
  <si>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</si>
  <si>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</si>
  <si>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</si>
  <si>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</si>
  <si>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</si>
  <si>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</si>
  <si>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</si>
  <si>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</si>
  <si>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</si>
  <si>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</si>
  <si>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</si>
  <si>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</si>
  <si>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</si>
  <si>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</si>
  <si>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</si>
  <si>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</si>
  <si>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</si>
  <si>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</si>
  <si>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</si>
  <si>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</si>
  <si>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</si>
  <si>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</si>
  <si>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</si>
  <si>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</si>
  <si>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</si>
  <si>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</si>
  <si>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</si>
  <si>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</si>
  <si>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</si>
  <si>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</si>
  <si>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</si>
  <si>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</si>
  <si>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</si>
  <si>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</si>
  <si>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</si>
  <si>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</si>
  <si>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</si>
  <si>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</si>
  <si>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</si>
  <si>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</si>
  <si>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</si>
  <si>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192</t>
  </si>
  <si>
    <t>中国共产主义青年团昆明市呈贡区委员会</t>
  </si>
  <si>
    <t>192001</t>
  </si>
  <si>
    <t>192002</t>
  </si>
  <si>
    <t>昆明市呈贡区青少年宫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</si>
  <si>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</si>
  <si>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</si>
  <si>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</si>
  <si>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</si>
  <si>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</si>
  <si>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</si>
  <si>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</si>
  <si>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</si>
  <si>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</si>
  <si>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</si>
  <si>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</si>
  <si>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</si>
  <si>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</si>
  <si>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</si>
  <si>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</si>
  <si>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</si>
  <si>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</si>
  <si>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</si>
  <si>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</si>
  <si>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</si>
  <si>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</si>
  <si>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</si>
  <si>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</si>
  <si>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</si>
  <si>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</si>
  <si>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</si>
  <si>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201</t>
  </si>
  <si>
    <t>一般公共服务支出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</si>
  <si>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</si>
  <si>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</si>
  <si>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</si>
  <si>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</si>
  <si>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</si>
  <si>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</si>
  <si>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</si>
  <si>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</si>
  <si>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</si>
  <si>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</si>
  <si>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</si>
  <si>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</si>
  <si>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</si>
  <si>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</si>
  <si>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</si>
  <si>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</si>
  <si>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</si>
  <si>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</si>
  <si>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</si>
  <si>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</si>
  <si>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</si>
  <si>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</si>
  <si>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</si>
  <si>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</si>
  <si>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</si>
  <si>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</si>
  <si>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</si>
  <si>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</si>
  <si>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</si>
  <si>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</si>
  <si>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</si>
  <si>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</si>
  <si>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</si>
  <si>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</si>
  <si>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</si>
  <si>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</si>
  <si>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</si>
  <si>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</si>
  <si>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20129</t>
  </si>
  <si>
    <t>群众团体事务</t>
  </si>
  <si>
    <t>2012901</t>
  </si>
  <si>
    <t>行政运行</t>
  </si>
  <si>
    <t>2012999</t>
  </si>
  <si>
    <t>其他群众团体事务支出</t>
  </si>
  <si>
    <t>205</t>
  </si>
  <si>
    <t>教育支出</t>
  </si>
  <si>
    <t>20508</t>
  </si>
  <si>
    <t>进修及培训</t>
  </si>
  <si>
    <t>2050803</t>
  </si>
  <si>
    <t>培训支出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</si>
  <si>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</si>
  <si>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</si>
  <si>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</si>
  <si>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</si>
  <si>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</si>
  <si>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</si>
  <si>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</si>
  <si>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</si>
  <si>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</si>
  <si>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</si>
  <si>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</si>
  <si>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</si>
  <si>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</si>
  <si>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</si>
  <si>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</si>
  <si>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</si>
  <si>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</si>
  <si>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</si>
  <si>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</si>
  <si>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</si>
  <si>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</si>
  <si>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</si>
  <si>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</si>
  <si>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</si>
  <si>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</si>
  <si>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</si>
  <si>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</si>
  <si>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</si>
  <si>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207</t>
  </si>
  <si>
    <t>文化旅游体育与传媒支出</t>
  </si>
  <si>
    <t>20799</t>
  </si>
  <si>
    <t>其他文化旅游体育与传媒支出</t>
  </si>
  <si>
    <t>2079999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</si>
  <si>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</si>
  <si>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</si>
  <si>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</si>
  <si>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</si>
  <si>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</si>
  <si>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</si>
  <si>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</si>
  <si>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</si>
  <si>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</si>
  <si>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</si>
  <si>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</si>
  <si>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</si>
  <si>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</si>
  <si>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</si>
  <si>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</si>
  <si>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</si>
  <si>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</si>
  <si>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</si>
  <si>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</si>
  <si>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</si>
  <si>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</si>
  <si>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</si>
  <si>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</si>
  <si>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</si>
  <si>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</si>
  <si>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</si>
  <si>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01</t>
  </si>
  <si>
    <t>编外人员公用经费</t>
  </si>
  <si>
    <t>30201</t>
  </si>
  <si>
    <t>办公费</t>
  </si>
  <si>
    <t>30229</t>
  </si>
  <si>
    <t>福利费</t>
  </si>
  <si>
    <t>行政人员绩效奖励</t>
  </si>
  <si>
    <t>30103</t>
  </si>
  <si>
    <t>奖金</t>
  </si>
  <si>
    <t>行政人员工资支出</t>
  </si>
  <si>
    <t>30101</t>
  </si>
  <si>
    <t>基本工资</t>
  </si>
  <si>
    <t>30102</t>
  </si>
  <si>
    <t>津贴补贴</t>
  </si>
  <si>
    <t>其他商品服务支出</t>
  </si>
  <si>
    <t>30226</t>
  </si>
  <si>
    <t>劳务费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</si>
  <si>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</si>
  <si>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</si>
  <si>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</si>
  <si>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</si>
  <si>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</si>
  <si>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</si>
  <si>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</si>
  <si>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</si>
  <si>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</si>
  <si>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其他财政补助人员补贴</t>
  </si>
  <si>
    <t>30305</t>
  </si>
  <si>
    <t>生活补助</t>
  </si>
  <si>
    <t>工会经费</t>
  </si>
  <si>
    <t>30228</t>
  </si>
  <si>
    <t>30217</t>
  </si>
  <si>
    <t>30113</t>
  </si>
  <si>
    <t>公务交通补贴</t>
  </si>
  <si>
    <t>30239</t>
  </si>
  <si>
    <t>其他交通费用</t>
  </si>
  <si>
    <t>一般公用运转支出</t>
  </si>
  <si>
    <t>30205</t>
  </si>
  <si>
    <t>水费</t>
  </si>
  <si>
    <t>30206</t>
  </si>
  <si>
    <t>电费</t>
  </si>
  <si>
    <t>30207</t>
  </si>
  <si>
    <t>邮电费</t>
  </si>
  <si>
    <t>30209</t>
  </si>
  <si>
    <t>物业管理费</t>
  </si>
  <si>
    <t>30211</t>
  </si>
  <si>
    <t>差旅费</t>
  </si>
  <si>
    <t>30216</t>
  </si>
  <si>
    <t>培训费</t>
  </si>
  <si>
    <t>30213</t>
  </si>
  <si>
    <t>维修（护）费</t>
  </si>
  <si>
    <t>其他人员支出</t>
  </si>
  <si>
    <t>30199</t>
  </si>
  <si>
    <t>其他工资福利支出</t>
  </si>
  <si>
    <t>事业人员绩效奖励</t>
  </si>
  <si>
    <t>事业人员工资支出</t>
  </si>
  <si>
    <t>30107</t>
  </si>
  <si>
    <t>绩效工资</t>
  </si>
  <si>
    <t>离退休人员支出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</si>
  <si>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</si>
  <si>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</si>
  <si>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</si>
  <si>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</si>
  <si>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</si>
  <si>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</si>
  <si>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</si>
  <si>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 xml:space="preserve"> 民生类</t>
  </si>
  <si>
    <t>西部计划志愿者经费</t>
  </si>
  <si>
    <t>代缴社会保险费</t>
  </si>
  <si>
    <t>事业发展类</t>
  </si>
  <si>
    <t>共青团经费</t>
  </si>
  <si>
    <t>民生类</t>
  </si>
  <si>
    <t>大学生西部计划志愿者地方项目经费</t>
  </si>
  <si>
    <t>昆明市2025年大学生西部计划志愿者专项经费</t>
  </si>
  <si>
    <t xml:space="preserve"> 事业发展类</t>
  </si>
  <si>
    <t>昆明市创业担保贷款2023年度70%及2019年度30%服务补助经费</t>
  </si>
  <si>
    <t>合  计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</si>
  <si>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</si>
  <si>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</si>
  <si>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</si>
  <si>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</si>
  <si>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</si>
  <si>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</si>
  <si>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</si>
  <si>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</si>
  <si>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</si>
  <si>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</si>
  <si>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继续推动中长期青年发展规划、县域共青团基层组织改革试点工作走深走实，按照区内6-35岁青年人数，保障青年发展工作经费；继续推动团组织规范化建设，开展2025年团干部培训工作；继续做触法未成年人帮扶工作；在重要时间节点开展主题团日活动。</t>
  </si>
  <si>
    <t>产出指标</t>
  </si>
  <si>
    <t>数量指标</t>
  </si>
  <si>
    <t>开展共青团活动</t>
  </si>
  <si>
    <t>&gt;=</t>
  </si>
  <si>
    <t>次</t>
  </si>
  <si>
    <t>定量指标</t>
  </si>
  <si>
    <t>每年开展共青团活动不少于10次</t>
  </si>
  <si>
    <t>效益指标</t>
  </si>
  <si>
    <t>社会效益</t>
  </si>
  <si>
    <t>青少年受益人数</t>
  </si>
  <si>
    <t>30000</t>
  </si>
  <si>
    <t>人</t>
  </si>
  <si>
    <t>加强共青团工作，做好青少年服务、引导工作，维护青少年合法权益，提高青少年法律意识，受益人数达到30000人。</t>
  </si>
  <si>
    <t>满意度指标</t>
  </si>
  <si>
    <t>服务对象满意度</t>
  </si>
  <si>
    <t>参与活动青少年满意度</t>
  </si>
  <si>
    <t>90</t>
  </si>
  <si>
    <t>%</t>
  </si>
  <si>
    <t>服务对象青少年的满意度大于90%。</t>
  </si>
  <si>
    <t>2025年进一步加强西部计划志愿者的日常工作，每月按时足额发放志愿者补贴，购买保险等基础性工作。本项目资金来源为三级财政拨款，该项目经费将严格按照团区委的财务制度和预算支出范围使用，保证做到专款专用、无滞留、闲置、挪用等现象。在2025年8月份前完成志愿者招募工作，确保志愿者在岗率达到100%，按照云青联[2024]11号文件 关于印发《2023-2024年度云南省大学生志愿服务西部计划实施方案》的通知文件规定文件中“每名志愿者不低于3万元/年的生活补贴发放标准”的规定足额发放志愿者生活补贴。区项目办按时组织每月的主题党团日活动，更好地为西部地区服务。</t>
  </si>
  <si>
    <t>志愿者补贴发放</t>
  </si>
  <si>
    <t>=</t>
  </si>
  <si>
    <t>2800</t>
  </si>
  <si>
    <t>元/人*月</t>
  </si>
  <si>
    <t>由团区委统一发放西部计划志愿者补贴。</t>
  </si>
  <si>
    <t>活动开展次数</t>
  </si>
  <si>
    <t>由呈贡区西部计划项目办统一管理。</t>
  </si>
  <si>
    <t>招募志愿者人数</t>
  </si>
  <si>
    <t>24</t>
  </si>
  <si>
    <t>在2024年按照市级下拨志愿者名额，足额招募。</t>
  </si>
  <si>
    <t>志愿者房屋租赁</t>
  </si>
  <si>
    <t>套</t>
  </si>
  <si>
    <t>按照年度西部计划志愿者招募情况，进行房屋租赁，确保满足所有志愿者住宿保障工作。</t>
  </si>
  <si>
    <t>时效指标</t>
  </si>
  <si>
    <t>完成志愿者招募</t>
  </si>
  <si>
    <t>&lt;=</t>
  </si>
  <si>
    <t>月</t>
  </si>
  <si>
    <t>每年8月前完成空余岗位的志愿者招募。</t>
  </si>
  <si>
    <t>解决大学生就业岗位</t>
  </si>
  <si>
    <t>19</t>
  </si>
  <si>
    <t>解决大学生就业问题。</t>
  </si>
  <si>
    <t>服务单位满意度</t>
  </si>
  <si>
    <t>服务单位满意度在90%以上。</t>
  </si>
  <si>
    <t>预算06表</t>
  </si>
  <si>
    <t>政府性基金预算支出预算表</t>
  </si>
  <si>
    <t>单位名称：昆明市发展和改革委员会</t>
  </si>
  <si>
    <t>政府性基金预算支出</t>
  </si>
  <si>
    <t>此表为空。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</si>
  <si>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</si>
  <si>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</si>
  <si>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</si>
  <si>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</si>
  <si>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</si>
  <si>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</si>
  <si>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</si>
  <si>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</si>
  <si>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</si>
  <si>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</si>
  <si>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</si>
  <si>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</si>
  <si>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</si>
  <si>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</si>
  <si>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</si>
  <si>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</si>
  <si>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</si>
  <si>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</si>
  <si>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</si>
  <si>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团区委志愿服务项目</t>
  </si>
  <si>
    <t>A1005 志愿服务活动管理服务</t>
  </si>
  <si>
    <t>A 公共服务</t>
  </si>
  <si>
    <t>1.大学生河湖长志愿服务活动；2.花卉导览员大赛；3.志愿服务活动。</t>
  </si>
  <si>
    <t>100000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</si>
  <si>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</si>
  <si>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</si>
  <si>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</si>
  <si>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</si>
  <si>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</si>
  <si>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</si>
  <si>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</si>
  <si>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</si>
  <si>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</si>
  <si>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</si>
  <si>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</si>
  <si>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</si>
  <si>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</si>
  <si>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</si>
  <si>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</si>
  <si>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</si>
  <si>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</si>
  <si>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</si>
  <si>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</si>
  <si>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</si>
  <si>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</si>
  <si>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</si>
  <si>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</si>
  <si>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</si>
  <si>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</si>
  <si>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</si>
  <si>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</si>
  <si>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</si>
  <si>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</si>
  <si>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</si>
  <si>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</si>
  <si>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</si>
  <si>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</si>
  <si>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</si>
  <si>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</si>
  <si>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</si>
  <si>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>一级预算项目</t>
  </si>
</sst>
</file>

<file path=xl/styles.xml><?xml version="1.0" encoding="utf-8"?>
<styleSheet xmlns="http://schemas.openxmlformats.org/spreadsheetml/2006/main">
  <numFmts count="9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yyyy/mm/dd"/>
    <numFmt numFmtId="177" formatCode="yyyy/mm/dd\ hh:mm:ss"/>
    <numFmt numFmtId="178" formatCode="#,##0.00;\-#,##0.00;;@"/>
    <numFmt numFmtId="179" formatCode="#,##0;\-#,##0;;@"/>
    <numFmt numFmtId="180" formatCode="hh:mm:ss"/>
  </numFmts>
  <fonts count="40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242B39"/>
      <name val="宋体"/>
      <charset val="134"/>
    </font>
    <font>
      <sz val="9.75"/>
      <color rgb="FF242B39"/>
      <name val="Helvetica"/>
      <charset val="0"/>
    </font>
    <font>
      <sz val="9.75"/>
      <color rgb="FF242B39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9"/>
      <color theme="1"/>
      <name val="宋体"/>
      <charset val="134"/>
    </font>
    <font>
      <sz val="11.25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2"/>
      <color rgb="FF000000"/>
      <name val="宋体"/>
      <charset val="134"/>
    </font>
    <font>
      <sz val="9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8">
    <xf numFmtId="0" fontId="0" fillId="0" borderId="0"/>
    <xf numFmtId="42" fontId="0" fillId="0" borderId="0" applyFon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6" fillId="22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16" fillId="0" borderId="7">
      <alignment horizontal="right" vertical="center"/>
    </xf>
    <xf numFmtId="0" fontId="21" fillId="9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6" fontId="16" fillId="0" borderId="7">
      <alignment horizontal="right" vertical="center"/>
    </xf>
    <xf numFmtId="0" fontId="27" fillId="0" borderId="0" applyNumberFormat="0" applyFill="0" applyBorder="0" applyAlignment="0" applyProtection="0">
      <alignment vertical="center"/>
    </xf>
    <xf numFmtId="0" fontId="0" fillId="5" borderId="18" applyNumberFormat="0" applyFont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31" fillId="0" borderId="24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37" fillId="31" borderId="25" applyNumberFormat="0" applyAlignment="0" applyProtection="0">
      <alignment vertical="center"/>
    </xf>
    <xf numFmtId="0" fontId="38" fillId="31" borderId="19" applyNumberFormat="0" applyAlignment="0" applyProtection="0">
      <alignment vertical="center"/>
    </xf>
    <xf numFmtId="0" fontId="33" fillId="29" borderId="21" applyNumberFormat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5" fillId="0" borderId="23" applyNumberFormat="0" applyFill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10" fontId="16" fillId="0" borderId="7">
      <alignment horizontal="right" vertical="center"/>
    </xf>
    <xf numFmtId="0" fontId="21" fillId="17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178" fontId="16" fillId="0" borderId="7">
      <alignment horizontal="right" vertical="center"/>
    </xf>
    <xf numFmtId="49" fontId="16" fillId="0" borderId="7">
      <alignment horizontal="left" vertical="center" wrapText="1"/>
    </xf>
    <xf numFmtId="178" fontId="16" fillId="0" borderId="7">
      <alignment horizontal="right" vertical="center"/>
    </xf>
    <xf numFmtId="180" fontId="16" fillId="0" borderId="7">
      <alignment horizontal="right" vertical="center"/>
    </xf>
    <xf numFmtId="179" fontId="16" fillId="0" borderId="7">
      <alignment horizontal="right" vertical="center"/>
    </xf>
    <xf numFmtId="0" fontId="16" fillId="0" borderId="0">
      <alignment vertical="top"/>
      <protection locked="0"/>
    </xf>
  </cellStyleXfs>
  <cellXfs count="238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0" fillId="0" borderId="9" xfId="0" applyFont="1" applyBorder="1"/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4" fontId="6" fillId="0" borderId="9" xfId="0" applyNumberFormat="1" applyFont="1" applyFill="1" applyBorder="1" applyAlignment="1">
      <alignment horizontal="center" vertical="center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7" fillId="0" borderId="9" xfId="0" applyFont="1" applyFill="1" applyBorder="1" applyAlignment="1">
      <alignment horizontal="center" vertical="center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4" fontId="2" fillId="0" borderId="7" xfId="0" applyNumberFormat="1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4" fontId="2" fillId="0" borderId="7" xfId="0" applyNumberFormat="1" applyFont="1" applyBorder="1" applyAlignment="1">
      <alignment horizontal="right" vertical="center" wrapText="1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8" fillId="0" borderId="0" xfId="0" applyFont="1" applyBorder="1" applyAlignment="1" applyProtection="1">
      <alignment vertical="top"/>
      <protection locked="0"/>
    </xf>
    <xf numFmtId="0" fontId="8" fillId="0" borderId="0" xfId="0" applyFont="1" applyBorder="1" applyAlignment="1">
      <alignment vertical="top"/>
    </xf>
    <xf numFmtId="0" fontId="9" fillId="2" borderId="0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Border="1" applyProtection="1">
      <protection locked="0"/>
    </xf>
    <xf numFmtId="0" fontId="8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0" fontId="2" fillId="0" borderId="7" xfId="0" applyFont="1" applyBorder="1" applyAlignment="1">
      <alignment horizontal="center" wrapText="1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1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8" fontId="11" fillId="0" borderId="7" xfId="0" applyNumberFormat="1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>
      <alignment horizontal="center" vertical="center" wrapText="1"/>
    </xf>
    <xf numFmtId="49" fontId="11" fillId="0" borderId="7" xfId="53" applyFont="1" applyAlignment="1">
      <alignment horizontal="center" vertical="center" wrapText="1"/>
    </xf>
    <xf numFmtId="49" fontId="12" fillId="0" borderId="7" xfId="53" applyFont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5" xfId="0" applyFont="1" applyBorder="1" applyAlignment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  <protection locked="0"/>
    </xf>
    <xf numFmtId="49" fontId="12" fillId="0" borderId="7" xfId="53" applyFont="1">
      <alignment horizontal="left" vertical="center" wrapText="1"/>
    </xf>
    <xf numFmtId="178" fontId="12" fillId="0" borderId="7" xfId="0" applyNumberFormat="1" applyFont="1" applyBorder="1" applyAlignment="1">
      <alignment horizontal="center" vertical="center"/>
    </xf>
    <xf numFmtId="0" fontId="2" fillId="2" borderId="13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79" fontId="11" fillId="0" borderId="7" xfId="56" applyNumberFormat="1" applyFont="1" applyBorder="1" applyAlignment="1">
      <alignment horizontal="center" vertical="center"/>
    </xf>
    <xf numFmtId="179" fontId="11" fillId="0" borderId="7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 wrapText="1"/>
    </xf>
    <xf numFmtId="3" fontId="2" fillId="0" borderId="13" xfId="0" applyNumberFormat="1" applyFont="1" applyBorder="1" applyAlignment="1">
      <alignment horizontal="right" vertical="center"/>
    </xf>
    <xf numFmtId="0" fontId="2" fillId="2" borderId="13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8" fontId="11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13" fillId="0" borderId="0" xfId="0" applyFont="1" applyBorder="1" applyAlignment="1" applyProtection="1">
      <alignment horizontal="right"/>
      <protection locked="0"/>
    </xf>
    <xf numFmtId="49" fontId="13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4" fillId="0" borderId="0" xfId="0" applyFont="1" applyBorder="1" applyAlignment="1" applyProtection="1">
      <alignment horizontal="center" vertical="center" wrapText="1"/>
      <protection locked="0"/>
    </xf>
    <xf numFmtId="0" fontId="14" fillId="0" borderId="0" xfId="0" applyFont="1" applyBorder="1" applyAlignment="1" applyProtection="1">
      <alignment horizontal="center" vertical="center"/>
      <protection locked="0"/>
    </xf>
    <xf numFmtId="0" fontId="14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49" fontId="15" fillId="0" borderId="7" xfId="0" applyNumberFormat="1" applyFont="1" applyBorder="1" applyAlignment="1">
      <alignment horizontal="left" vertical="center" wrapText="1"/>
    </xf>
    <xf numFmtId="49" fontId="15" fillId="0" borderId="7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vertical="top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/>
    </xf>
    <xf numFmtId="4" fontId="2" fillId="2" borderId="7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6" fillId="0" borderId="9" xfId="0" applyFont="1" applyBorder="1" applyAlignment="1" applyProtection="1">
      <alignment horizontal="center" vertical="center"/>
      <protection locked="0"/>
    </xf>
    <xf numFmtId="49" fontId="16" fillId="0" borderId="4" xfId="53" applyBorder="1" applyProtection="1">
      <alignment horizontal="left" vertical="center" wrapText="1"/>
      <protection locked="0"/>
    </xf>
    <xf numFmtId="49" fontId="4" fillId="0" borderId="9" xfId="57" applyNumberFormat="1" applyFont="1" applyFill="1" applyBorder="1" applyAlignment="1" applyProtection="1">
      <alignment horizontal="center" vertical="center"/>
    </xf>
    <xf numFmtId="0" fontId="16" fillId="0" borderId="7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178" fontId="16" fillId="0" borderId="7" xfId="0" applyNumberFormat="1" applyFont="1" applyBorder="1" applyAlignment="1" applyProtection="1">
      <alignment horizontal="right" vertical="center"/>
      <protection locked="0"/>
    </xf>
    <xf numFmtId="178" fontId="16" fillId="0" borderId="2" xfId="0" applyNumberFormat="1" applyFont="1" applyBorder="1" applyAlignment="1" applyProtection="1">
      <alignment horizontal="right" vertical="center"/>
      <protection locked="0"/>
    </xf>
    <xf numFmtId="178" fontId="16" fillId="0" borderId="9" xfId="0" applyNumberFormat="1" applyFont="1" applyBorder="1" applyAlignment="1" applyProtection="1">
      <alignment horizontal="right" vertical="center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178" fontId="16" fillId="0" borderId="4" xfId="0" applyNumberFormat="1" applyFont="1" applyBorder="1" applyAlignment="1" applyProtection="1">
      <alignment horizontal="right" vertical="center"/>
      <protection locked="0"/>
    </xf>
    <xf numFmtId="0" fontId="16" fillId="0" borderId="16" xfId="0" applyFont="1" applyBorder="1" applyAlignment="1" applyProtection="1">
      <alignment horizontal="center" vertical="center"/>
      <protection locked="0"/>
    </xf>
    <xf numFmtId="49" fontId="16" fillId="0" borderId="11" xfId="53" applyBorder="1" applyProtection="1">
      <alignment horizontal="left" vertical="center" wrapText="1"/>
      <protection locked="0"/>
    </xf>
    <xf numFmtId="49" fontId="4" fillId="0" borderId="16" xfId="57" applyNumberFormat="1" applyFont="1" applyFill="1" applyBorder="1" applyAlignment="1" applyProtection="1">
      <alignment horizontal="center" vertical="center"/>
    </xf>
    <xf numFmtId="0" fontId="16" fillId="0" borderId="1" xfId="0" applyFont="1" applyBorder="1" applyAlignment="1" applyProtection="1">
      <alignment horizontal="left" vertical="center"/>
      <protection locked="0"/>
    </xf>
    <xf numFmtId="0" fontId="0" fillId="0" borderId="9" xfId="0" applyFont="1" applyBorder="1" applyAlignment="1">
      <alignment horizontal="center"/>
    </xf>
    <xf numFmtId="178" fontId="16" fillId="0" borderId="1" xfId="0" applyNumberFormat="1" applyFont="1" applyBorder="1" applyAlignment="1" applyProtection="1">
      <alignment horizontal="right" vertical="center"/>
      <protection locked="0"/>
    </xf>
    <xf numFmtId="178" fontId="16" fillId="0" borderId="10" xfId="0" applyNumberFormat="1" applyFont="1" applyBorder="1" applyAlignment="1" applyProtection="1">
      <alignment horizontal="right" vertical="center"/>
      <protection locked="0"/>
    </xf>
    <xf numFmtId="0" fontId="0" fillId="0" borderId="16" xfId="0" applyFont="1" applyBorder="1"/>
    <xf numFmtId="178" fontId="16" fillId="0" borderId="16" xfId="0" applyNumberFormat="1" applyFont="1" applyBorder="1" applyAlignment="1" applyProtection="1">
      <alignment horizontal="right" vertical="center"/>
      <protection locked="0"/>
    </xf>
    <xf numFmtId="178" fontId="16" fillId="0" borderId="11" xfId="0" applyNumberFormat="1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>
      <alignment horizontal="right" vertical="center" wrapText="1"/>
    </xf>
    <xf numFmtId="0" fontId="17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8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4" fontId="2" fillId="0" borderId="7" xfId="0" applyNumberFormat="1" applyFont="1" applyBorder="1" applyAlignment="1">
      <alignment horizontal="right" vertical="center"/>
    </xf>
    <xf numFmtId="4" fontId="2" fillId="2" borderId="7" xfId="0" applyNumberFormat="1" applyFont="1" applyFill="1" applyBorder="1" applyAlignment="1" applyProtection="1">
      <alignment horizontal="right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0" borderId="7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 indent="1"/>
    </xf>
    <xf numFmtId="0" fontId="2" fillId="0" borderId="7" xfId="0" applyFont="1" applyFill="1" applyBorder="1" applyAlignment="1">
      <alignment horizontal="left" vertical="center" wrapText="1" indent="2"/>
    </xf>
    <xf numFmtId="4" fontId="2" fillId="0" borderId="7" xfId="0" applyNumberFormat="1" applyFont="1" applyFill="1" applyBorder="1" applyAlignment="1">
      <alignment horizontal="right" vertical="center"/>
    </xf>
    <xf numFmtId="4" fontId="2" fillId="2" borderId="1" xfId="0" applyNumberFormat="1" applyFont="1" applyFill="1" applyBorder="1" applyAlignment="1" applyProtection="1">
      <alignment horizontal="right" vertical="center"/>
      <protection locked="0"/>
    </xf>
    <xf numFmtId="4" fontId="2" fillId="2" borderId="2" xfId="0" applyNumberFormat="1" applyFont="1" applyFill="1" applyBorder="1" applyAlignment="1" applyProtection="1">
      <alignment horizontal="right" vertical="center"/>
      <protection locked="0"/>
    </xf>
    <xf numFmtId="0" fontId="2" fillId="2" borderId="1" xfId="0" applyFont="1" applyFill="1" applyBorder="1" applyAlignment="1">
      <alignment horizontal="left" vertical="center" wrapText="1" indent="2"/>
    </xf>
    <xf numFmtId="4" fontId="2" fillId="0" borderId="1" xfId="0" applyNumberFormat="1" applyFont="1" applyBorder="1" applyAlignment="1">
      <alignment horizontal="right" vertical="center"/>
    </xf>
    <xf numFmtId="4" fontId="2" fillId="2" borderId="10" xfId="0" applyNumberFormat="1" applyFont="1" applyFill="1" applyBorder="1" applyAlignment="1" applyProtection="1">
      <alignment horizontal="right" vertical="center"/>
      <protection locked="0"/>
    </xf>
    <xf numFmtId="0" fontId="0" fillId="0" borderId="8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8" fillId="2" borderId="0" xfId="0" applyFont="1" applyFill="1" applyBorder="1" applyAlignment="1">
      <alignment horizontal="left" vertical="center"/>
    </xf>
    <xf numFmtId="0" fontId="18" fillId="0" borderId="7" xfId="0" applyFont="1" applyBorder="1" applyAlignment="1" applyProtection="1">
      <alignment horizontal="center" vertical="center" wrapText="1"/>
      <protection locked="0"/>
    </xf>
    <xf numFmtId="0" fontId="18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2" fillId="0" borderId="7" xfId="0" applyFont="1" applyBorder="1" applyAlignment="1">
      <alignment horizontal="left" vertical="center"/>
    </xf>
    <xf numFmtId="0" fontId="19" fillId="0" borderId="7" xfId="0" applyFont="1" applyBorder="1" applyAlignment="1">
      <alignment horizontal="center" vertical="center"/>
    </xf>
    <xf numFmtId="0" fontId="19" fillId="0" borderId="7" xfId="0" applyFont="1" applyBorder="1" applyAlignment="1" applyProtection="1">
      <alignment horizontal="center" vertical="center" wrapText="1"/>
      <protection locked="0"/>
    </xf>
    <xf numFmtId="178" fontId="20" fillId="0" borderId="7" xfId="0" applyNumberFormat="1" applyFont="1" applyBorder="1" applyAlignment="1">
      <alignment horizontal="right" vertical="center"/>
    </xf>
    <xf numFmtId="0" fontId="18" fillId="2" borderId="1" xfId="0" applyFont="1" applyFill="1" applyBorder="1" applyAlignment="1">
      <alignment horizontal="center" vertical="center"/>
    </xf>
    <xf numFmtId="0" fontId="18" fillId="0" borderId="2" xfId="0" applyFont="1" applyBorder="1" applyAlignment="1" applyProtection="1">
      <alignment horizontal="center" vertical="center"/>
      <protection locked="0"/>
    </xf>
    <xf numFmtId="0" fontId="18" fillId="0" borderId="3" xfId="0" applyFont="1" applyBorder="1" applyAlignment="1" applyProtection="1">
      <alignment horizontal="center" vertical="center"/>
      <protection locked="0"/>
    </xf>
    <xf numFmtId="0" fontId="18" fillId="0" borderId="4" xfId="0" applyFont="1" applyBorder="1" applyAlignment="1" applyProtection="1">
      <alignment horizontal="center" vertical="center"/>
      <protection locked="0"/>
    </xf>
    <xf numFmtId="0" fontId="18" fillId="0" borderId="1" xfId="0" applyFont="1" applyBorder="1" applyAlignment="1" applyProtection="1">
      <alignment horizontal="center" vertical="center"/>
      <protection locked="0"/>
    </xf>
    <xf numFmtId="0" fontId="18" fillId="2" borderId="6" xfId="0" applyFont="1" applyFill="1" applyBorder="1" applyAlignment="1" applyProtection="1">
      <alignment horizontal="center" vertical="center" wrapText="1"/>
      <protection locked="0"/>
    </xf>
    <xf numFmtId="0" fontId="18" fillId="0" borderId="6" xfId="0" applyFont="1" applyBorder="1" applyAlignment="1" applyProtection="1">
      <alignment horizontal="center" vertical="center"/>
      <protection locked="0"/>
    </xf>
    <xf numFmtId="0" fontId="18" fillId="0" borderId="7" xfId="0" applyFont="1" applyBorder="1" applyAlignment="1" applyProtection="1">
      <alignment horizontal="center" vertical="center"/>
      <protection locked="0"/>
    </xf>
    <xf numFmtId="178" fontId="11" fillId="0" borderId="7" xfId="0" applyNumberFormat="1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 indent="1"/>
      <protection locked="0"/>
    </xf>
    <xf numFmtId="0" fontId="8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tabSelected="1" zoomScale="88" zoomScaleNormal="88" workbookViewId="0">
      <pane ySplit="1" topLeftCell="A14" activePane="bottomLeft" state="frozen"/>
      <selection/>
      <selection pane="bottomLeft" activeCell="C40" sqref="C40"/>
    </sheetView>
  </sheetViews>
  <sheetFormatPr defaultColWidth="8.575" defaultRowHeight="12.75" customHeight="1" outlineLevelCol="3"/>
  <cols>
    <col min="1" max="4" width="41" customWidth="1"/>
  </cols>
  <sheetData>
    <row r="1" customHeight="1" spans="1:4">
      <c r="A1" s="1"/>
      <c r="B1" s="1"/>
      <c r="C1" s="1"/>
      <c r="D1" s="1"/>
    </row>
    <row r="2" ht="15" customHeight="1" spans="1:4">
      <c r="A2" s="52"/>
      <c r="B2" s="52"/>
      <c r="C2" s="52"/>
      <c r="D2" s="69" t="s">
        <v>0</v>
      </c>
    </row>
    <row r="3" ht="41.25" customHeight="1" spans="1:1">
      <c r="A3" s="47" t="str">
        <f>"2025"&amp;"年财务收支预算总表"</f>
        <v>2025年财务收支预算总表</v>
      </c>
    </row>
    <row r="4" ht="17.25" customHeight="1" spans="1:4">
      <c r="A4" s="50" t="s">
        <v>1</v>
      </c>
      <c r="B4" s="201"/>
      <c r="D4" s="151" t="s">
        <v>2</v>
      </c>
    </row>
    <row r="5" ht="23.25" customHeight="1" spans="1:4">
      <c r="A5" s="202" t="s">
        <v>3</v>
      </c>
      <c r="B5" s="203"/>
      <c r="C5" s="202" t="s">
        <v>4</v>
      </c>
      <c r="D5" s="203"/>
    </row>
    <row r="6" ht="24" customHeight="1" spans="1:4">
      <c r="A6" s="202" t="s">
        <v>5</v>
      </c>
      <c r="B6" s="202" t="s">
        <v>6</v>
      </c>
      <c r="C6" s="202" t="s">
        <v>7</v>
      </c>
      <c r="D6" s="202" t="s">
        <v>6</v>
      </c>
    </row>
    <row r="7" ht="17.25" customHeight="1" spans="1:4">
      <c r="A7" s="204" t="s">
        <v>8</v>
      </c>
      <c r="B7" s="85">
        <f>3666559.28</f>
        <v>3666559.28</v>
      </c>
      <c r="C7" s="204" t="s">
        <v>9</v>
      </c>
      <c r="D7" s="64">
        <f>219477.35+2010232.64</f>
        <v>2229709.99</v>
      </c>
    </row>
    <row r="8" ht="17.25" customHeight="1" spans="1:4">
      <c r="A8" s="204" t="s">
        <v>10</v>
      </c>
      <c r="B8" s="85"/>
      <c r="C8" s="204" t="s">
        <v>11</v>
      </c>
      <c r="D8" s="64"/>
    </row>
    <row r="9" ht="17.25" customHeight="1" spans="1:4">
      <c r="A9" s="204" t="s">
        <v>12</v>
      </c>
      <c r="B9" s="85"/>
      <c r="C9" s="237" t="s">
        <v>13</v>
      </c>
      <c r="D9" s="64"/>
    </row>
    <row r="10" ht="17.25" customHeight="1" spans="1:4">
      <c r="A10" s="204" t="s">
        <v>14</v>
      </c>
      <c r="B10" s="85"/>
      <c r="C10" s="237" t="s">
        <v>15</v>
      </c>
      <c r="D10" s="64"/>
    </row>
    <row r="11" ht="17.25" customHeight="1" spans="1:4">
      <c r="A11" s="204" t="s">
        <v>16</v>
      </c>
      <c r="B11" s="85"/>
      <c r="C11" s="237" t="s">
        <v>17</v>
      </c>
      <c r="D11" s="64">
        <v>3000</v>
      </c>
    </row>
    <row r="12" ht="17.25" customHeight="1" spans="1:4">
      <c r="A12" s="204" t="s">
        <v>18</v>
      </c>
      <c r="B12" s="85"/>
      <c r="C12" s="237" t="s">
        <v>19</v>
      </c>
      <c r="D12" s="64"/>
    </row>
    <row r="13" ht="17.25" customHeight="1" spans="1:4">
      <c r="A13" s="204" t="s">
        <v>20</v>
      </c>
      <c r="B13" s="85"/>
      <c r="C13" s="36" t="s">
        <v>21</v>
      </c>
      <c r="D13" s="64">
        <v>1057730.64</v>
      </c>
    </row>
    <row r="14" ht="17.25" customHeight="1" spans="1:4">
      <c r="A14" s="204" t="s">
        <v>22</v>
      </c>
      <c r="B14" s="85"/>
      <c r="C14" s="36" t="s">
        <v>23</v>
      </c>
      <c r="D14" s="64">
        <v>228520</v>
      </c>
    </row>
    <row r="15" ht="17.25" customHeight="1" spans="1:4">
      <c r="A15" s="204" t="s">
        <v>24</v>
      </c>
      <c r="B15" s="85"/>
      <c r="C15" s="36" t="s">
        <v>25</v>
      </c>
      <c r="D15" s="64">
        <v>183531</v>
      </c>
    </row>
    <row r="16" ht="17.25" customHeight="1" spans="1:4">
      <c r="A16" s="204" t="s">
        <v>26</v>
      </c>
      <c r="B16" s="85"/>
      <c r="C16" s="36" t="s">
        <v>27</v>
      </c>
      <c r="D16" s="64"/>
    </row>
    <row r="17" ht="17.25" customHeight="1" spans="1:4">
      <c r="A17" s="205"/>
      <c r="B17" s="85"/>
      <c r="C17" s="36" t="s">
        <v>28</v>
      </c>
      <c r="D17" s="186"/>
    </row>
    <row r="18" ht="17.25" customHeight="1" spans="1:4">
      <c r="A18" s="206"/>
      <c r="B18" s="85"/>
      <c r="C18" s="36" t="s">
        <v>29</v>
      </c>
      <c r="D18" s="186"/>
    </row>
    <row r="19" ht="17.25" customHeight="1" spans="1:4">
      <c r="A19" s="206"/>
      <c r="B19" s="85"/>
      <c r="C19" s="36" t="s">
        <v>30</v>
      </c>
      <c r="D19" s="186"/>
    </row>
    <row r="20" ht="17.25" customHeight="1" spans="1:4">
      <c r="A20" s="206"/>
      <c r="B20" s="85"/>
      <c r="C20" s="36" t="s">
        <v>31</v>
      </c>
      <c r="D20" s="186"/>
    </row>
    <row r="21" ht="17.25" customHeight="1" spans="1:4">
      <c r="A21" s="206"/>
      <c r="B21" s="85"/>
      <c r="C21" s="36" t="s">
        <v>32</v>
      </c>
      <c r="D21" s="186"/>
    </row>
    <row r="22" ht="17.25" customHeight="1" spans="1:4">
      <c r="A22" s="206"/>
      <c r="B22" s="85"/>
      <c r="C22" s="36" t="s">
        <v>33</v>
      </c>
      <c r="D22" s="186"/>
    </row>
    <row r="23" ht="17.25" customHeight="1" spans="1:4">
      <c r="A23" s="206"/>
      <c r="B23" s="85"/>
      <c r="C23" s="36" t="s">
        <v>34</v>
      </c>
      <c r="D23" s="186"/>
    </row>
    <row r="24" ht="17.25" customHeight="1" spans="1:4">
      <c r="A24" s="206"/>
      <c r="B24" s="85"/>
      <c r="C24" s="36" t="s">
        <v>35</v>
      </c>
      <c r="D24" s="186"/>
    </row>
    <row r="25" ht="17.25" customHeight="1" spans="1:4">
      <c r="A25" s="206"/>
      <c r="B25" s="85"/>
      <c r="C25" s="36" t="s">
        <v>36</v>
      </c>
      <c r="D25" s="186">
        <v>183545</v>
      </c>
    </row>
    <row r="26" ht="17.25" customHeight="1" spans="1:4">
      <c r="A26" s="206"/>
      <c r="B26" s="85"/>
      <c r="C26" s="36" t="s">
        <v>37</v>
      </c>
      <c r="D26" s="186"/>
    </row>
    <row r="27" ht="17.25" customHeight="1" spans="1:4">
      <c r="A27" s="206"/>
      <c r="B27" s="85"/>
      <c r="C27" s="205" t="s">
        <v>38</v>
      </c>
      <c r="D27" s="186"/>
    </row>
    <row r="28" ht="17.25" customHeight="1" spans="1:4">
      <c r="A28" s="206"/>
      <c r="B28" s="85"/>
      <c r="C28" s="36" t="s">
        <v>39</v>
      </c>
      <c r="D28" s="186"/>
    </row>
    <row r="29" ht="16.5" customHeight="1" spans="1:4">
      <c r="A29" s="206"/>
      <c r="B29" s="85"/>
      <c r="C29" s="36" t="s">
        <v>40</v>
      </c>
      <c r="D29" s="186"/>
    </row>
    <row r="30" ht="16.5" customHeight="1" spans="1:4">
      <c r="A30" s="206"/>
      <c r="B30" s="85"/>
      <c r="C30" s="205" t="s">
        <v>41</v>
      </c>
      <c r="D30" s="186"/>
    </row>
    <row r="31" ht="17.25" customHeight="1" spans="1:4">
      <c r="A31" s="206"/>
      <c r="B31" s="85"/>
      <c r="C31" s="205" t="s">
        <v>42</v>
      </c>
      <c r="D31" s="186"/>
    </row>
    <row r="32" ht="17.25" customHeight="1" spans="1:4">
      <c r="A32" s="206"/>
      <c r="B32" s="85"/>
      <c r="C32" s="36" t="s">
        <v>43</v>
      </c>
      <c r="D32" s="85"/>
    </row>
    <row r="33" ht="16.5" customHeight="1" spans="1:4">
      <c r="A33" s="206" t="s">
        <v>44</v>
      </c>
      <c r="B33" s="85">
        <f>3666559.28</f>
        <v>3666559.28</v>
      </c>
      <c r="C33" s="206" t="s">
        <v>45</v>
      </c>
      <c r="D33" s="85">
        <f>3666559.28+219477.35</f>
        <v>3886036.63</v>
      </c>
    </row>
    <row r="34" ht="16.5" customHeight="1" spans="1:4">
      <c r="A34" s="205" t="s">
        <v>46</v>
      </c>
      <c r="B34" s="85">
        <v>219477.35</v>
      </c>
      <c r="C34" s="205" t="s">
        <v>47</v>
      </c>
      <c r="D34" s="85"/>
    </row>
    <row r="35" ht="16.5" customHeight="1" spans="1:4">
      <c r="A35" s="36" t="s">
        <v>48</v>
      </c>
      <c r="B35" s="85">
        <v>219477.35</v>
      </c>
      <c r="C35" s="36" t="s">
        <v>48</v>
      </c>
      <c r="D35" s="85"/>
    </row>
    <row r="36" ht="16.5" customHeight="1" spans="1:4">
      <c r="A36" s="36" t="s">
        <v>49</v>
      </c>
      <c r="B36" s="85"/>
      <c r="C36" s="36" t="s">
        <v>50</v>
      </c>
      <c r="D36" s="85"/>
    </row>
    <row r="37" ht="16.5" customHeight="1" spans="1:4">
      <c r="A37" s="207" t="s">
        <v>51</v>
      </c>
      <c r="B37" s="85">
        <f>3666559.28+219477.35</f>
        <v>3886036.63</v>
      </c>
      <c r="C37" s="207" t="s">
        <v>52</v>
      </c>
      <c r="D37" s="85">
        <f>3666559.28+219477.35</f>
        <v>3886036.63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2"/>
  <sheetViews>
    <sheetView showGridLines="0" showZeros="0" workbookViewId="0">
      <pane ySplit="1" topLeftCell="A2" activePane="bottomLeft" state="frozen"/>
      <selection/>
      <selection pane="bottomLeft" activeCell="B28" sqref="B28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7.25" customHeight="1" spans="1:1">
      <c r="A2" s="69" t="s">
        <v>53</v>
      </c>
    </row>
    <row r="3" ht="41.25" customHeight="1" spans="1:1">
      <c r="A3" s="47" t="str">
        <f>"2025"&amp;"年部门收入预算表"</f>
        <v>2025年部门收入预算表</v>
      </c>
    </row>
    <row r="4" ht="17.25" customHeight="1" spans="1:19">
      <c r="A4" s="50" t="s">
        <v>1</v>
      </c>
      <c r="S4" s="52" t="s">
        <v>2</v>
      </c>
    </row>
    <row r="5" ht="21.75" customHeight="1" spans="1:19">
      <c r="A5" s="223" t="s">
        <v>54</v>
      </c>
      <c r="B5" s="224" t="s">
        <v>55</v>
      </c>
      <c r="C5" s="224" t="s">
        <v>56</v>
      </c>
      <c r="D5" s="225" t="s">
        <v>57</v>
      </c>
      <c r="E5" s="225"/>
      <c r="F5" s="225"/>
      <c r="G5" s="225"/>
      <c r="H5" s="225"/>
      <c r="I5" s="140"/>
      <c r="J5" s="225"/>
      <c r="K5" s="225"/>
      <c r="L5" s="225"/>
      <c r="M5" s="225"/>
      <c r="N5" s="232"/>
      <c r="O5" s="225" t="s">
        <v>46</v>
      </c>
      <c r="P5" s="225"/>
      <c r="Q5" s="225"/>
      <c r="R5" s="225"/>
      <c r="S5" s="232"/>
    </row>
    <row r="6" ht="27" customHeight="1" spans="1:19">
      <c r="A6" s="226"/>
      <c r="B6" s="227"/>
      <c r="C6" s="227"/>
      <c r="D6" s="227" t="s">
        <v>58</v>
      </c>
      <c r="E6" s="227" t="s">
        <v>59</v>
      </c>
      <c r="F6" s="227" t="s">
        <v>60</v>
      </c>
      <c r="G6" s="227" t="s">
        <v>61</v>
      </c>
      <c r="H6" s="227" t="s">
        <v>62</v>
      </c>
      <c r="I6" s="233" t="s">
        <v>63</v>
      </c>
      <c r="J6" s="234"/>
      <c r="K6" s="234"/>
      <c r="L6" s="234"/>
      <c r="M6" s="234"/>
      <c r="N6" s="235"/>
      <c r="O6" s="227" t="s">
        <v>58</v>
      </c>
      <c r="P6" s="227" t="s">
        <v>59</v>
      </c>
      <c r="Q6" s="227" t="s">
        <v>60</v>
      </c>
      <c r="R6" s="227" t="s">
        <v>61</v>
      </c>
      <c r="S6" s="227" t="s">
        <v>64</v>
      </c>
    </row>
    <row r="7" ht="30" customHeight="1" spans="1:19">
      <c r="A7" s="228"/>
      <c r="B7" s="112"/>
      <c r="C7" s="124"/>
      <c r="D7" s="124"/>
      <c r="E7" s="124"/>
      <c r="F7" s="124"/>
      <c r="G7" s="124"/>
      <c r="H7" s="124"/>
      <c r="I7" s="76" t="s">
        <v>58</v>
      </c>
      <c r="J7" s="235" t="s">
        <v>65</v>
      </c>
      <c r="K7" s="235" t="s">
        <v>66</v>
      </c>
      <c r="L7" s="235" t="s">
        <v>67</v>
      </c>
      <c r="M7" s="235" t="s">
        <v>68</v>
      </c>
      <c r="N7" s="235" t="s">
        <v>69</v>
      </c>
      <c r="O7" s="236"/>
      <c r="P7" s="236"/>
      <c r="Q7" s="236"/>
      <c r="R7" s="236"/>
      <c r="S7" s="124"/>
    </row>
    <row r="8" ht="15" customHeight="1" spans="1:19">
      <c r="A8" s="229">
        <v>1</v>
      </c>
      <c r="B8" s="229">
        <v>2</v>
      </c>
      <c r="C8" s="229">
        <v>3</v>
      </c>
      <c r="D8" s="229">
        <v>4</v>
      </c>
      <c r="E8" s="229">
        <v>5</v>
      </c>
      <c r="F8" s="229">
        <v>6</v>
      </c>
      <c r="G8" s="229">
        <v>7</v>
      </c>
      <c r="H8" s="229">
        <v>8</v>
      </c>
      <c r="I8" s="76">
        <v>9</v>
      </c>
      <c r="J8" s="229">
        <v>10</v>
      </c>
      <c r="K8" s="229">
        <v>11</v>
      </c>
      <c r="L8" s="229">
        <v>12</v>
      </c>
      <c r="M8" s="229">
        <v>13</v>
      </c>
      <c r="N8" s="229">
        <v>14</v>
      </c>
      <c r="O8" s="229">
        <v>15</v>
      </c>
      <c r="P8" s="229">
        <v>16</v>
      </c>
      <c r="Q8" s="229">
        <v>17</v>
      </c>
      <c r="R8" s="229">
        <v>18</v>
      </c>
      <c r="S8" s="229">
        <v>19</v>
      </c>
    </row>
    <row r="9" ht="18" customHeight="1" spans="1:19">
      <c r="A9" s="21" t="s">
        <v>70</v>
      </c>
      <c r="B9" s="21" t="s">
        <v>71</v>
      </c>
      <c r="C9" s="85">
        <f>3666559.28+219477.35</f>
        <v>3886036.63</v>
      </c>
      <c r="D9" s="85">
        <v>3666559.28</v>
      </c>
      <c r="E9" s="85">
        <v>3666559.28</v>
      </c>
      <c r="F9" s="85"/>
      <c r="G9" s="85"/>
      <c r="H9" s="85"/>
      <c r="I9" s="85"/>
      <c r="J9" s="85"/>
      <c r="K9" s="85"/>
      <c r="L9" s="85"/>
      <c r="M9" s="85"/>
      <c r="N9" s="85"/>
      <c r="O9" s="85">
        <v>219477.35</v>
      </c>
      <c r="P9" s="85">
        <v>219477.35</v>
      </c>
      <c r="Q9" s="85"/>
      <c r="R9" s="85"/>
      <c r="S9" s="85"/>
    </row>
    <row r="10" ht="18" customHeight="1" spans="1:19">
      <c r="A10" s="230" t="s">
        <v>72</v>
      </c>
      <c r="B10" s="230" t="s">
        <v>71</v>
      </c>
      <c r="C10" s="85">
        <f>2243261.64+219477.35</f>
        <v>2462738.99</v>
      </c>
      <c r="D10" s="85">
        <v>2243261.64</v>
      </c>
      <c r="E10" s="85">
        <v>2243261.64</v>
      </c>
      <c r="F10" s="85"/>
      <c r="G10" s="85"/>
      <c r="H10" s="85"/>
      <c r="I10" s="85"/>
      <c r="J10" s="85"/>
      <c r="K10" s="85"/>
      <c r="L10" s="85"/>
      <c r="M10" s="85"/>
      <c r="N10" s="85"/>
      <c r="O10" s="85">
        <v>219477.35</v>
      </c>
      <c r="P10" s="85">
        <v>219477.35</v>
      </c>
      <c r="Q10" s="85"/>
      <c r="R10" s="85"/>
      <c r="S10" s="85"/>
    </row>
    <row r="11" ht="18" customHeight="1" spans="1:19">
      <c r="A11" s="230" t="s">
        <v>73</v>
      </c>
      <c r="B11" s="230" t="s">
        <v>74</v>
      </c>
      <c r="C11" s="85">
        <v>1423297.64</v>
      </c>
      <c r="D11" s="85">
        <v>1423297.64</v>
      </c>
      <c r="E11" s="85">
        <v>1423297.64</v>
      </c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</row>
    <row r="12" ht="18" customHeight="1" spans="1:19">
      <c r="A12" s="55" t="s">
        <v>56</v>
      </c>
      <c r="B12" s="231"/>
      <c r="C12" s="85">
        <v>3886036.63</v>
      </c>
      <c r="D12" s="85">
        <v>3666559.28</v>
      </c>
      <c r="E12" s="85">
        <v>3666559.28</v>
      </c>
      <c r="F12" s="85"/>
      <c r="G12" s="85"/>
      <c r="H12" s="85"/>
      <c r="I12" s="85"/>
      <c r="J12" s="85"/>
      <c r="K12" s="85"/>
      <c r="L12" s="85"/>
      <c r="M12" s="85"/>
      <c r="N12" s="85"/>
      <c r="O12" s="85">
        <v>219477.35</v>
      </c>
      <c r="P12" s="85">
        <v>219477.35</v>
      </c>
      <c r="Q12" s="85"/>
      <c r="R12" s="85"/>
      <c r="S12" s="85"/>
    </row>
  </sheetData>
  <mergeCells count="20">
    <mergeCell ref="A2:S2"/>
    <mergeCell ref="A3:S3"/>
    <mergeCell ref="A4:B4"/>
    <mergeCell ref="D5:N5"/>
    <mergeCell ref="O5:S5"/>
    <mergeCell ref="I6:N6"/>
    <mergeCell ref="A12:B12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9"/>
  <sheetViews>
    <sheetView showGridLines="0" showZeros="0" zoomScale="110" zoomScaleNormal="110" workbookViewId="0">
      <pane ySplit="1" topLeftCell="A2" activePane="bottomLeft" state="frozen"/>
      <selection/>
      <selection pane="bottomLeft" activeCell="F18" sqref="F18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166666666667" customWidth="1"/>
    <col min="10" max="11" width="24.425" customWidth="1"/>
    <col min="12" max="15" width="24.575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7.25" customHeight="1" spans="1:1">
      <c r="A2" s="52" t="s">
        <v>75</v>
      </c>
    </row>
    <row r="3" ht="41.25" customHeight="1" spans="1:1">
      <c r="A3" s="47" t="str">
        <f>"2025"&amp;"年部门支出预算表"</f>
        <v>2025年部门支出预算表</v>
      </c>
    </row>
    <row r="4" ht="17.25" customHeight="1" spans="1:15">
      <c r="A4" s="50" t="s">
        <v>1</v>
      </c>
      <c r="O4" s="52" t="s">
        <v>2</v>
      </c>
    </row>
    <row r="5" ht="27" customHeight="1" spans="1:15">
      <c r="A5" s="209" t="s">
        <v>76</v>
      </c>
      <c r="B5" s="209" t="s">
        <v>77</v>
      </c>
      <c r="C5" s="209" t="s">
        <v>56</v>
      </c>
      <c r="D5" s="210" t="s">
        <v>59</v>
      </c>
      <c r="E5" s="211"/>
      <c r="F5" s="212"/>
      <c r="G5" s="213" t="s">
        <v>60</v>
      </c>
      <c r="H5" s="213" t="s">
        <v>61</v>
      </c>
      <c r="I5" s="213" t="s">
        <v>78</v>
      </c>
      <c r="J5" s="210" t="s">
        <v>63</v>
      </c>
      <c r="K5" s="211"/>
      <c r="L5" s="211"/>
      <c r="M5" s="211"/>
      <c r="N5" s="220"/>
      <c r="O5" s="221"/>
    </row>
    <row r="6" ht="42" customHeight="1" spans="1:15">
      <c r="A6" s="214"/>
      <c r="B6" s="214"/>
      <c r="C6" s="215"/>
      <c r="D6" s="216" t="s">
        <v>58</v>
      </c>
      <c r="E6" s="216" t="s">
        <v>79</v>
      </c>
      <c r="F6" s="216" t="s">
        <v>80</v>
      </c>
      <c r="G6" s="215"/>
      <c r="H6" s="215"/>
      <c r="I6" s="222"/>
      <c r="J6" s="216" t="s">
        <v>58</v>
      </c>
      <c r="K6" s="202" t="s">
        <v>81</v>
      </c>
      <c r="L6" s="202" t="s">
        <v>82</v>
      </c>
      <c r="M6" s="202" t="s">
        <v>83</v>
      </c>
      <c r="N6" s="202" t="s">
        <v>84</v>
      </c>
      <c r="O6" s="202" t="s">
        <v>85</v>
      </c>
    </row>
    <row r="7" ht="18" customHeight="1" spans="1:15">
      <c r="A7" s="58" t="s">
        <v>86</v>
      </c>
      <c r="B7" s="58" t="s">
        <v>87</v>
      </c>
      <c r="C7" s="58" t="s">
        <v>88</v>
      </c>
      <c r="D7" s="34" t="s">
        <v>89</v>
      </c>
      <c r="E7" s="34" t="s">
        <v>90</v>
      </c>
      <c r="F7" s="34" t="s">
        <v>91</v>
      </c>
      <c r="G7" s="34" t="s">
        <v>92</v>
      </c>
      <c r="H7" s="34" t="s">
        <v>93</v>
      </c>
      <c r="I7" s="34" t="s">
        <v>94</v>
      </c>
      <c r="J7" s="34" t="s">
        <v>95</v>
      </c>
      <c r="K7" s="34" t="s">
        <v>96</v>
      </c>
      <c r="L7" s="34" t="s">
        <v>97</v>
      </c>
      <c r="M7" s="34" t="s">
        <v>98</v>
      </c>
      <c r="N7" s="58" t="s">
        <v>99</v>
      </c>
      <c r="O7" s="34" t="s">
        <v>100</v>
      </c>
    </row>
    <row r="8" ht="18" customHeight="1" spans="1:15">
      <c r="A8" s="58" t="s">
        <v>101</v>
      </c>
      <c r="B8" s="58" t="s">
        <v>102</v>
      </c>
      <c r="C8" s="217">
        <v>3886036.63</v>
      </c>
      <c r="D8" s="217">
        <v>3886036.63</v>
      </c>
      <c r="E8" s="85">
        <f>D8-F8</f>
        <v>2866559.28</v>
      </c>
      <c r="F8" s="85">
        <f>800000+219477.35</f>
        <v>1019477.35</v>
      </c>
      <c r="G8" s="34"/>
      <c r="H8" s="34"/>
      <c r="I8" s="34"/>
      <c r="J8" s="34"/>
      <c r="K8" s="34"/>
      <c r="L8" s="34"/>
      <c r="M8" s="34"/>
      <c r="N8" s="58"/>
      <c r="O8" s="34"/>
    </row>
    <row r="9" ht="18" customHeight="1" spans="1:15">
      <c r="A9" s="218" t="s">
        <v>56</v>
      </c>
      <c r="B9" s="219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</row>
  </sheetData>
  <mergeCells count="12">
    <mergeCell ref="A2:O2"/>
    <mergeCell ref="A3:O3"/>
    <mergeCell ref="A4:B4"/>
    <mergeCell ref="D5:F5"/>
    <mergeCell ref="J5:O5"/>
    <mergeCell ref="A9:B9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2" activePane="bottomLeft" state="frozen"/>
      <selection/>
      <selection pane="bottomLeft" activeCell="B18" sqref="B18"/>
    </sheetView>
  </sheetViews>
  <sheetFormatPr defaultColWidth="8.575" defaultRowHeight="12.75" customHeight="1" outlineLevelCol="3"/>
  <cols>
    <col min="1" max="4" width="35.575" customWidth="1"/>
  </cols>
  <sheetData>
    <row r="1" customHeight="1" spans="1:4">
      <c r="A1" s="1"/>
      <c r="B1" s="1"/>
      <c r="C1" s="1"/>
      <c r="D1" s="1"/>
    </row>
    <row r="2" ht="15" customHeight="1" spans="1:4">
      <c r="A2" s="48"/>
      <c r="B2" s="52"/>
      <c r="C2" s="52"/>
      <c r="D2" s="52" t="s">
        <v>103</v>
      </c>
    </row>
    <row r="3" ht="41.25" customHeight="1" spans="1:1">
      <c r="A3" s="47" t="str">
        <f>"2025"&amp;"年部门财政拨款收支预算总表"</f>
        <v>2025年部门财政拨款收支预算总表</v>
      </c>
    </row>
    <row r="4" ht="17.25" customHeight="1" spans="1:4">
      <c r="A4" s="50" t="s">
        <v>1</v>
      </c>
      <c r="B4" s="201"/>
      <c r="D4" s="52" t="s">
        <v>2</v>
      </c>
    </row>
    <row r="5" ht="17.25" customHeight="1" spans="1:4">
      <c r="A5" s="202" t="s">
        <v>3</v>
      </c>
      <c r="B5" s="203"/>
      <c r="C5" s="202" t="s">
        <v>4</v>
      </c>
      <c r="D5" s="203"/>
    </row>
    <row r="6" ht="18.75" customHeight="1" spans="1:4">
      <c r="A6" s="202" t="s">
        <v>5</v>
      </c>
      <c r="B6" s="202" t="s">
        <v>6</v>
      </c>
      <c r="C6" s="202" t="s">
        <v>7</v>
      </c>
      <c r="D6" s="202" t="s">
        <v>6</v>
      </c>
    </row>
    <row r="7" ht="16.5" customHeight="1" spans="1:4">
      <c r="A7" s="204" t="s">
        <v>104</v>
      </c>
      <c r="B7" s="85">
        <v>3886036.63</v>
      </c>
      <c r="C7" s="204" t="s">
        <v>105</v>
      </c>
      <c r="D7" s="85">
        <v>3886036.63</v>
      </c>
    </row>
    <row r="8" ht="16.5" customHeight="1" spans="1:4">
      <c r="A8" s="204" t="s">
        <v>106</v>
      </c>
      <c r="B8" s="85">
        <v>3666559.28</v>
      </c>
      <c r="C8" s="204" t="s">
        <v>107</v>
      </c>
      <c r="D8" s="64">
        <f>219477.35+2010232.64</f>
        <v>2229709.99</v>
      </c>
    </row>
    <row r="9" ht="16.5" customHeight="1" spans="1:4">
      <c r="A9" s="204" t="s">
        <v>108</v>
      </c>
      <c r="B9" s="85"/>
      <c r="C9" s="204" t="s">
        <v>109</v>
      </c>
      <c r="D9" s="64"/>
    </row>
    <row r="10" ht="16.5" customHeight="1" spans="1:4">
      <c r="A10" s="204" t="s">
        <v>110</v>
      </c>
      <c r="B10" s="85"/>
      <c r="C10" s="204" t="s">
        <v>111</v>
      </c>
      <c r="D10" s="64"/>
    </row>
    <row r="11" ht="16.5" customHeight="1" spans="1:4">
      <c r="A11" s="204" t="s">
        <v>112</v>
      </c>
      <c r="B11" s="85"/>
      <c r="C11" s="204" t="s">
        <v>113</v>
      </c>
      <c r="D11" s="64"/>
    </row>
    <row r="12" ht="16.5" customHeight="1" spans="1:4">
      <c r="A12" s="204" t="s">
        <v>106</v>
      </c>
      <c r="B12" s="85">
        <v>219477.35</v>
      </c>
      <c r="C12" s="204" t="s">
        <v>114</v>
      </c>
      <c r="D12" s="64">
        <v>3000</v>
      </c>
    </row>
    <row r="13" ht="16.5" customHeight="1" spans="1:4">
      <c r="A13" s="205" t="s">
        <v>108</v>
      </c>
      <c r="B13" s="85"/>
      <c r="C13" s="74" t="s">
        <v>115</v>
      </c>
      <c r="D13" s="64"/>
    </row>
    <row r="14" ht="16.5" customHeight="1" spans="1:4">
      <c r="A14" s="205" t="s">
        <v>110</v>
      </c>
      <c r="B14" s="85"/>
      <c r="C14" s="74" t="s">
        <v>116</v>
      </c>
      <c r="D14" s="64">
        <v>1057730.64</v>
      </c>
    </row>
    <row r="15" ht="16.5" customHeight="1" spans="1:4">
      <c r="A15" s="206"/>
      <c r="B15" s="85"/>
      <c r="C15" s="74" t="s">
        <v>117</v>
      </c>
      <c r="D15" s="64">
        <v>228520</v>
      </c>
    </row>
    <row r="16" ht="16.5" customHeight="1" spans="1:4">
      <c r="A16" s="206"/>
      <c r="B16" s="85"/>
      <c r="C16" s="74" t="s">
        <v>118</v>
      </c>
      <c r="D16" s="64">
        <v>183531</v>
      </c>
    </row>
    <row r="17" ht="16.5" customHeight="1" spans="1:4">
      <c r="A17" s="206"/>
      <c r="B17" s="85"/>
      <c r="C17" s="74" t="s">
        <v>119</v>
      </c>
      <c r="D17" s="64"/>
    </row>
    <row r="18" ht="16.5" customHeight="1" spans="1:4">
      <c r="A18" s="206"/>
      <c r="B18" s="85"/>
      <c r="C18" s="74" t="s">
        <v>120</v>
      </c>
      <c r="D18" s="186"/>
    </row>
    <row r="19" ht="16.5" customHeight="1" spans="1:4">
      <c r="A19" s="206"/>
      <c r="B19" s="85"/>
      <c r="C19" s="74" t="s">
        <v>121</v>
      </c>
      <c r="D19" s="186"/>
    </row>
    <row r="20" ht="16.5" customHeight="1" spans="1:4">
      <c r="A20" s="206"/>
      <c r="B20" s="85"/>
      <c r="C20" s="74" t="s">
        <v>122</v>
      </c>
      <c r="D20" s="186"/>
    </row>
    <row r="21" ht="16.5" customHeight="1" spans="1:4">
      <c r="A21" s="206"/>
      <c r="B21" s="85"/>
      <c r="C21" s="74" t="s">
        <v>123</v>
      </c>
      <c r="D21" s="186"/>
    </row>
    <row r="22" ht="16.5" customHeight="1" spans="1:4">
      <c r="A22" s="206"/>
      <c r="B22" s="85"/>
      <c r="C22" s="74" t="s">
        <v>124</v>
      </c>
      <c r="D22" s="186"/>
    </row>
    <row r="23" ht="16.5" customHeight="1" spans="1:4">
      <c r="A23" s="206"/>
      <c r="B23" s="85"/>
      <c r="C23" s="74" t="s">
        <v>125</v>
      </c>
      <c r="D23" s="186"/>
    </row>
    <row r="24" ht="16.5" customHeight="1" spans="1:4">
      <c r="A24" s="206"/>
      <c r="B24" s="85"/>
      <c r="C24" s="74" t="s">
        <v>126</v>
      </c>
      <c r="D24" s="186"/>
    </row>
    <row r="25" ht="16.5" customHeight="1" spans="1:4">
      <c r="A25" s="206"/>
      <c r="B25" s="85"/>
      <c r="C25" s="74" t="s">
        <v>127</v>
      </c>
      <c r="D25" s="186"/>
    </row>
    <row r="26" ht="16.5" customHeight="1" spans="1:4">
      <c r="A26" s="206"/>
      <c r="B26" s="85"/>
      <c r="C26" s="74" t="s">
        <v>128</v>
      </c>
      <c r="D26" s="186">
        <v>183545</v>
      </c>
    </row>
    <row r="27" ht="16.5" customHeight="1" spans="1:4">
      <c r="A27" s="206"/>
      <c r="B27" s="85"/>
      <c r="C27" s="74" t="s">
        <v>129</v>
      </c>
      <c r="D27" s="186"/>
    </row>
    <row r="28" ht="16.5" customHeight="1" spans="1:4">
      <c r="A28" s="206"/>
      <c r="B28" s="85"/>
      <c r="C28" s="74" t="s">
        <v>130</v>
      </c>
      <c r="D28" s="186"/>
    </row>
    <row r="29" ht="16.5" customHeight="1" spans="1:4">
      <c r="A29" s="206"/>
      <c r="B29" s="85"/>
      <c r="C29" s="74" t="s">
        <v>131</v>
      </c>
      <c r="D29" s="186"/>
    </row>
    <row r="30" ht="16.5" customHeight="1" spans="1:4">
      <c r="A30" s="206"/>
      <c r="B30" s="85"/>
      <c r="C30" s="74" t="s">
        <v>132</v>
      </c>
      <c r="D30" s="85"/>
    </row>
    <row r="31" ht="16.5" customHeight="1" spans="1:4">
      <c r="A31" s="206"/>
      <c r="B31" s="85"/>
      <c r="C31" s="74" t="s">
        <v>133</v>
      </c>
      <c r="D31" s="85"/>
    </row>
    <row r="32" ht="16.5" customHeight="1" spans="1:4">
      <c r="A32" s="206"/>
      <c r="B32" s="85"/>
      <c r="C32" s="205" t="s">
        <v>134</v>
      </c>
      <c r="D32" s="85"/>
    </row>
    <row r="33" ht="16.5" customHeight="1" spans="1:4">
      <c r="A33" s="206"/>
      <c r="B33" s="85"/>
      <c r="C33" s="205" t="s">
        <v>135</v>
      </c>
      <c r="D33" s="85"/>
    </row>
    <row r="34" ht="16.5" customHeight="1" spans="1:4">
      <c r="A34" s="206"/>
      <c r="B34" s="85"/>
      <c r="C34" s="29" t="s">
        <v>136</v>
      </c>
      <c r="D34" s="85"/>
    </row>
    <row r="35" ht="15" customHeight="1" spans="1:4">
      <c r="A35" s="207" t="s">
        <v>51</v>
      </c>
      <c r="B35" s="208">
        <v>3886036.63</v>
      </c>
      <c r="C35" s="207" t="s">
        <v>52</v>
      </c>
      <c r="D35" s="208">
        <v>3886036.63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32"/>
  <sheetViews>
    <sheetView showZeros="0" workbookViewId="0">
      <pane ySplit="1" topLeftCell="A14" activePane="bottomLeft" state="frozen"/>
      <selection/>
      <selection pane="bottomLeft" activeCell="E32" sqref="E32:F32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customHeight="1" spans="4:7">
      <c r="D2" s="145"/>
      <c r="F2" s="77"/>
      <c r="G2" s="151" t="s">
        <v>137</v>
      </c>
    </row>
    <row r="3" ht="41.25" customHeight="1" spans="1:7">
      <c r="A3" s="133" t="str">
        <f>"2025"&amp;"年一般公共预算支出预算表（按功能科目分类）"</f>
        <v>2025年一般公共预算支出预算表（按功能科目分类）</v>
      </c>
      <c r="B3" s="133"/>
      <c r="C3" s="133"/>
      <c r="D3" s="133"/>
      <c r="E3" s="133"/>
      <c r="F3" s="133"/>
      <c r="G3" s="133"/>
    </row>
    <row r="4" ht="18" customHeight="1" spans="1:7">
      <c r="A4" s="5" t="s">
        <v>1</v>
      </c>
      <c r="F4" s="130"/>
      <c r="G4" s="151" t="s">
        <v>2</v>
      </c>
    </row>
    <row r="5" ht="20.25" customHeight="1" spans="1:7">
      <c r="A5" s="183" t="s">
        <v>138</v>
      </c>
      <c r="B5" s="184"/>
      <c r="C5" s="134" t="s">
        <v>56</v>
      </c>
      <c r="D5" s="161" t="s">
        <v>79</v>
      </c>
      <c r="E5" s="12"/>
      <c r="F5" s="13"/>
      <c r="G5" s="147" t="s">
        <v>80</v>
      </c>
    </row>
    <row r="6" ht="20.25" customHeight="1" spans="1:7">
      <c r="A6" s="185" t="s">
        <v>76</v>
      </c>
      <c r="B6" s="185" t="s">
        <v>77</v>
      </c>
      <c r="C6" s="19"/>
      <c r="D6" s="139" t="s">
        <v>58</v>
      </c>
      <c r="E6" s="139" t="s">
        <v>139</v>
      </c>
      <c r="F6" s="139" t="s">
        <v>140</v>
      </c>
      <c r="G6" s="149"/>
    </row>
    <row r="7" ht="15" customHeight="1" spans="1:7">
      <c r="A7" s="65" t="s">
        <v>86</v>
      </c>
      <c r="B7" s="65" t="s">
        <v>87</v>
      </c>
      <c r="C7" s="65" t="s">
        <v>88</v>
      </c>
      <c r="D7" s="65" t="s">
        <v>89</v>
      </c>
      <c r="E7" s="65" t="s">
        <v>90</v>
      </c>
      <c r="F7" s="65" t="s">
        <v>91</v>
      </c>
      <c r="G7" s="65" t="s">
        <v>92</v>
      </c>
    </row>
    <row r="8" ht="15" customHeight="1" spans="1:7">
      <c r="A8" s="62" t="s">
        <v>101</v>
      </c>
      <c r="B8" s="62" t="s">
        <v>102</v>
      </c>
      <c r="C8" s="186">
        <v>2229709.99</v>
      </c>
      <c r="D8" s="187">
        <v>1210232.64</v>
      </c>
      <c r="E8" s="187">
        <v>879168</v>
      </c>
      <c r="F8" s="187">
        <v>331064.64</v>
      </c>
      <c r="G8" s="187">
        <f>219477.35+800000</f>
        <v>1019477.35</v>
      </c>
    </row>
    <row r="9" ht="15" customHeight="1" spans="1:7">
      <c r="A9" s="188" t="s">
        <v>141</v>
      </c>
      <c r="B9" s="188" t="s">
        <v>142</v>
      </c>
      <c r="C9" s="186">
        <v>2229709.99</v>
      </c>
      <c r="D9" s="187">
        <v>1210232.64</v>
      </c>
      <c r="E9" s="187">
        <v>879168</v>
      </c>
      <c r="F9" s="187">
        <v>331064.64</v>
      </c>
      <c r="G9" s="187">
        <f>219477.35+800000</f>
        <v>1019477.35</v>
      </c>
    </row>
    <row r="10" ht="15" customHeight="1" spans="1:7">
      <c r="A10" s="189" t="s">
        <v>143</v>
      </c>
      <c r="B10" s="189" t="s">
        <v>144</v>
      </c>
      <c r="C10" s="186">
        <v>1210232.64</v>
      </c>
      <c r="D10" s="187">
        <v>1210232.64</v>
      </c>
      <c r="E10" s="187">
        <v>879168</v>
      </c>
      <c r="F10" s="187">
        <v>331064.64</v>
      </c>
      <c r="G10" s="187"/>
    </row>
    <row r="11" ht="15" customHeight="1" spans="1:7">
      <c r="A11" s="189" t="s">
        <v>145</v>
      </c>
      <c r="B11" s="189" t="s">
        <v>146</v>
      </c>
      <c r="C11" s="186">
        <v>1019477.35</v>
      </c>
      <c r="D11" s="187"/>
      <c r="E11" s="187"/>
      <c r="F11" s="187"/>
      <c r="G11" s="187">
        <f>219477.35+800000</f>
        <v>1019477.35</v>
      </c>
    </row>
    <row r="12" ht="15" customHeight="1" spans="1:7">
      <c r="A12" s="190" t="s">
        <v>147</v>
      </c>
      <c r="B12" s="62" t="s">
        <v>148</v>
      </c>
      <c r="C12" s="186">
        <v>3000</v>
      </c>
      <c r="D12" s="186">
        <v>3000</v>
      </c>
      <c r="E12" s="187"/>
      <c r="F12" s="186">
        <v>3000</v>
      </c>
      <c r="G12" s="187"/>
    </row>
    <row r="13" ht="15" customHeight="1" spans="1:7">
      <c r="A13" s="191" t="s">
        <v>149</v>
      </c>
      <c r="B13" s="188" t="s">
        <v>150</v>
      </c>
      <c r="C13" s="186">
        <v>3000</v>
      </c>
      <c r="D13" s="186">
        <v>3000</v>
      </c>
      <c r="E13" s="187"/>
      <c r="F13" s="186">
        <v>3000</v>
      </c>
      <c r="G13" s="187"/>
    </row>
    <row r="14" ht="15" customHeight="1" spans="1:7">
      <c r="A14" s="192" t="s">
        <v>151</v>
      </c>
      <c r="B14" s="189" t="s">
        <v>152</v>
      </c>
      <c r="C14" s="186">
        <v>3000</v>
      </c>
      <c r="D14" s="186">
        <v>3000</v>
      </c>
      <c r="E14" s="187"/>
      <c r="F14" s="186">
        <v>3000</v>
      </c>
      <c r="G14" s="187"/>
    </row>
    <row r="15" ht="15" customHeight="1" spans="1:7">
      <c r="A15" s="62" t="s">
        <v>153</v>
      </c>
      <c r="B15" s="62" t="s">
        <v>154</v>
      </c>
      <c r="C15" s="186">
        <v>228520</v>
      </c>
      <c r="D15" s="186">
        <v>228520</v>
      </c>
      <c r="E15" s="186">
        <v>227920</v>
      </c>
      <c r="F15" s="187">
        <v>600</v>
      </c>
      <c r="G15" s="187"/>
    </row>
    <row r="16" ht="15" customHeight="1" spans="1:7">
      <c r="A16" s="188" t="s">
        <v>155</v>
      </c>
      <c r="B16" s="188" t="s">
        <v>156</v>
      </c>
      <c r="C16" s="186">
        <v>228520</v>
      </c>
      <c r="D16" s="186">
        <v>228520</v>
      </c>
      <c r="E16" s="186">
        <v>227920</v>
      </c>
      <c r="F16" s="187"/>
      <c r="G16" s="187"/>
    </row>
    <row r="17" ht="15" customHeight="1" spans="1:7">
      <c r="A17" s="189" t="s">
        <v>157</v>
      </c>
      <c r="B17" s="189" t="s">
        <v>158</v>
      </c>
      <c r="C17" s="186">
        <v>21000</v>
      </c>
      <c r="D17" s="187">
        <v>21000</v>
      </c>
      <c r="E17" s="187">
        <v>20400</v>
      </c>
      <c r="F17" s="187">
        <v>600</v>
      </c>
      <c r="G17" s="187"/>
    </row>
    <row r="18" ht="15" customHeight="1" spans="1:7">
      <c r="A18" s="189" t="s">
        <v>159</v>
      </c>
      <c r="B18" s="189" t="s">
        <v>160</v>
      </c>
      <c r="C18" s="186">
        <f>120720+86800</f>
        <v>207520</v>
      </c>
      <c r="D18" s="187">
        <v>207520</v>
      </c>
      <c r="E18" s="187">
        <v>207520</v>
      </c>
      <c r="F18" s="187"/>
      <c r="G18" s="187"/>
    </row>
    <row r="19" ht="26" customHeight="1" spans="1:7">
      <c r="A19" s="62" t="s">
        <v>161</v>
      </c>
      <c r="B19" s="62" t="s">
        <v>162</v>
      </c>
      <c r="C19" s="186">
        <f>72724+110807</f>
        <v>183531</v>
      </c>
      <c r="D19" s="186">
        <f>72724+110807</f>
        <v>183531</v>
      </c>
      <c r="E19" s="186">
        <f>72724+110807</f>
        <v>183531</v>
      </c>
      <c r="F19" s="187"/>
      <c r="G19" s="187"/>
    </row>
    <row r="20" ht="15" customHeight="1" spans="1:7">
      <c r="A20" s="188" t="s">
        <v>163</v>
      </c>
      <c r="B20" s="188" t="s">
        <v>164</v>
      </c>
      <c r="C20" s="186">
        <f>110807+72724</f>
        <v>183531</v>
      </c>
      <c r="D20" s="186">
        <f>110807+72724</f>
        <v>183531</v>
      </c>
      <c r="E20" s="186">
        <f>110807+72724</f>
        <v>183531</v>
      </c>
      <c r="F20" s="187"/>
      <c r="G20" s="187"/>
    </row>
    <row r="21" ht="15" customHeight="1" spans="1:7">
      <c r="A21" s="189" t="s">
        <v>165</v>
      </c>
      <c r="B21" s="189" t="s">
        <v>166</v>
      </c>
      <c r="C21" s="186">
        <f>42880</f>
        <v>42880</v>
      </c>
      <c r="D21" s="186">
        <f>42880</f>
        <v>42880</v>
      </c>
      <c r="E21" s="186">
        <f>42880</f>
        <v>42880</v>
      </c>
      <c r="F21" s="187"/>
      <c r="G21" s="187"/>
    </row>
    <row r="22" ht="15" customHeight="1" spans="1:7">
      <c r="A22" s="189" t="s">
        <v>167</v>
      </c>
      <c r="B22" s="189" t="s">
        <v>168</v>
      </c>
      <c r="C22" s="193">
        <v>59580</v>
      </c>
      <c r="D22" s="193">
        <v>59580</v>
      </c>
      <c r="E22" s="193">
        <v>59580</v>
      </c>
      <c r="F22" s="187"/>
      <c r="G22" s="187"/>
    </row>
    <row r="23" ht="15" customHeight="1" spans="1:7">
      <c r="A23" s="189" t="s">
        <v>169</v>
      </c>
      <c r="B23" s="189" t="s">
        <v>170</v>
      </c>
      <c r="C23" s="186">
        <f>44800+26800</f>
        <v>71600</v>
      </c>
      <c r="D23" s="186">
        <f>44800+26800</f>
        <v>71600</v>
      </c>
      <c r="E23" s="186">
        <f>44800+26800</f>
        <v>71600</v>
      </c>
      <c r="F23" s="187"/>
      <c r="G23" s="187"/>
    </row>
    <row r="24" ht="15" customHeight="1" spans="1:7">
      <c r="A24" s="189" t="s">
        <v>171</v>
      </c>
      <c r="B24" s="189" t="s">
        <v>172</v>
      </c>
      <c r="C24" s="186">
        <f>6427+3044</f>
        <v>9471</v>
      </c>
      <c r="D24" s="186">
        <f>6427+3044</f>
        <v>9471</v>
      </c>
      <c r="E24" s="186">
        <f>6427+3044</f>
        <v>9471</v>
      </c>
      <c r="F24" s="187"/>
      <c r="G24" s="187"/>
    </row>
    <row r="25" ht="15" customHeight="1" spans="1:7">
      <c r="A25" s="62" t="s">
        <v>173</v>
      </c>
      <c r="B25" s="62" t="s">
        <v>174</v>
      </c>
      <c r="C25" s="186">
        <v>183545</v>
      </c>
      <c r="D25" s="187">
        <v>183545</v>
      </c>
      <c r="E25" s="187">
        <v>183545</v>
      </c>
      <c r="F25" s="187"/>
      <c r="G25" s="187"/>
    </row>
    <row r="26" ht="15" customHeight="1" spans="1:7">
      <c r="A26" s="188" t="s">
        <v>175</v>
      </c>
      <c r="B26" s="188" t="s">
        <v>176</v>
      </c>
      <c r="C26" s="186">
        <f>C27+C28</f>
        <v>183545</v>
      </c>
      <c r="D26" s="187">
        <v>183545</v>
      </c>
      <c r="E26" s="187">
        <v>183545</v>
      </c>
      <c r="F26" s="187"/>
      <c r="G26" s="187"/>
    </row>
    <row r="27" ht="15" customHeight="1" spans="1:7">
      <c r="A27" s="189" t="s">
        <v>177</v>
      </c>
      <c r="B27" s="189" t="s">
        <v>178</v>
      </c>
      <c r="C27" s="186">
        <f>65345+111240</f>
        <v>176585</v>
      </c>
      <c r="D27" s="187">
        <v>176585</v>
      </c>
      <c r="E27" s="187">
        <v>176585</v>
      </c>
      <c r="F27" s="187"/>
      <c r="G27" s="187"/>
    </row>
    <row r="28" ht="15" customHeight="1" spans="1:7">
      <c r="A28" s="189" t="s">
        <v>179</v>
      </c>
      <c r="B28" s="189" t="s">
        <v>180</v>
      </c>
      <c r="C28" s="186">
        <v>6960</v>
      </c>
      <c r="D28" s="187">
        <v>6960</v>
      </c>
      <c r="E28" s="187">
        <v>6960</v>
      </c>
      <c r="F28" s="187"/>
      <c r="G28" s="194"/>
    </row>
    <row r="29" customHeight="1" spans="1:7">
      <c r="A29" s="62" t="s">
        <v>181</v>
      </c>
      <c r="B29" s="62" t="s">
        <v>182</v>
      </c>
      <c r="C29" s="186">
        <v>1057730.64</v>
      </c>
      <c r="D29" s="187">
        <v>1057730.64</v>
      </c>
      <c r="E29" s="187">
        <v>984732</v>
      </c>
      <c r="F29" s="195">
        <v>72998.64</v>
      </c>
      <c r="G29" s="33"/>
    </row>
    <row r="30" customHeight="1" spans="1:7">
      <c r="A30" s="188" t="s">
        <v>183</v>
      </c>
      <c r="B30" s="188" t="s">
        <v>184</v>
      </c>
      <c r="C30" s="186">
        <v>1057730.64</v>
      </c>
      <c r="D30" s="187">
        <v>1057730.64</v>
      </c>
      <c r="E30" s="187">
        <v>984732</v>
      </c>
      <c r="F30" s="195">
        <v>72998.64</v>
      </c>
      <c r="G30" s="33"/>
    </row>
    <row r="31" customHeight="1" spans="1:7">
      <c r="A31" s="196" t="s">
        <v>185</v>
      </c>
      <c r="B31" s="196" t="s">
        <v>184</v>
      </c>
      <c r="C31" s="197">
        <v>1057730.64</v>
      </c>
      <c r="D31" s="194">
        <v>1057730.64</v>
      </c>
      <c r="E31" s="194">
        <v>984732</v>
      </c>
      <c r="F31" s="198">
        <v>72998.64</v>
      </c>
      <c r="G31" s="176"/>
    </row>
    <row r="32" customHeight="1" spans="1:7">
      <c r="A32" s="199" t="s">
        <v>56</v>
      </c>
      <c r="B32" s="200"/>
      <c r="C32" s="33">
        <f>C8+C12+C15+C19+C25+C29</f>
        <v>3886036.63</v>
      </c>
      <c r="D32" s="33">
        <f>D8+D12+D15+D19+D25+D29</f>
        <v>2866559.28</v>
      </c>
      <c r="E32" s="33">
        <f>E8+E12+E15+E19+E25+E29</f>
        <v>2458896</v>
      </c>
      <c r="F32" s="33">
        <f>F8+F12+F15+F19+F25+F29</f>
        <v>407663.28</v>
      </c>
      <c r="G32" s="33">
        <f>G8+G12+G15+G19+G25+G29</f>
        <v>1019477.35</v>
      </c>
    </row>
  </sheetData>
  <mergeCells count="6">
    <mergeCell ref="A3:G3"/>
    <mergeCell ref="A5:B5"/>
    <mergeCell ref="D5:F5"/>
    <mergeCell ref="A32:B32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8"/>
  <sheetViews>
    <sheetView showZeros="0" workbookViewId="0">
      <pane ySplit="1" topLeftCell="A2" activePane="bottomLeft" state="frozen"/>
      <selection/>
      <selection pane="bottomLeft" activeCell="F15" sqref="F15"/>
    </sheetView>
  </sheetViews>
  <sheetFormatPr defaultColWidth="10.425" defaultRowHeight="14.25" customHeight="1" outlineLevelRow="7" outlineLevelCol="5"/>
  <cols>
    <col min="1" max="6" width="28.1416666666667" customWidth="1"/>
  </cols>
  <sheetData>
    <row r="1" customHeight="1" spans="1:6">
      <c r="A1" s="1"/>
      <c r="B1" s="1"/>
      <c r="C1" s="1"/>
      <c r="D1" s="1"/>
      <c r="E1" s="1"/>
      <c r="F1" s="1"/>
    </row>
    <row r="2" customHeight="1" spans="1:6">
      <c r="A2" s="49"/>
      <c r="B2" s="49"/>
      <c r="C2" s="49"/>
      <c r="D2" s="49"/>
      <c r="E2" s="48"/>
      <c r="F2" s="179" t="s">
        <v>186</v>
      </c>
    </row>
    <row r="3" ht="41.25" customHeight="1" spans="1:6">
      <c r="A3" s="180" t="str">
        <f>"2025"&amp;"年一般公共预算“三公”经费支出预算表"</f>
        <v>2025年一般公共预算“三公”经费支出预算表</v>
      </c>
      <c r="B3" s="49"/>
      <c r="C3" s="49"/>
      <c r="D3" s="49"/>
      <c r="E3" s="48"/>
      <c r="F3" s="49"/>
    </row>
    <row r="4" customHeight="1" spans="1:6">
      <c r="A4" s="117" t="s">
        <v>1</v>
      </c>
      <c r="B4" s="181"/>
      <c r="D4" s="49"/>
      <c r="E4" s="48"/>
      <c r="F4" s="69" t="s">
        <v>2</v>
      </c>
    </row>
    <row r="5" ht="27" customHeight="1" spans="1:6">
      <c r="A5" s="53" t="s">
        <v>187</v>
      </c>
      <c r="B5" s="53" t="s">
        <v>188</v>
      </c>
      <c r="C5" s="55" t="s">
        <v>189</v>
      </c>
      <c r="D5" s="53"/>
      <c r="E5" s="54"/>
      <c r="F5" s="53" t="s">
        <v>190</v>
      </c>
    </row>
    <row r="6" ht="28.5" customHeight="1" spans="1:6">
      <c r="A6" s="182"/>
      <c r="B6" s="57"/>
      <c r="C6" s="54" t="s">
        <v>58</v>
      </c>
      <c r="D6" s="54" t="s">
        <v>191</v>
      </c>
      <c r="E6" s="54" t="s">
        <v>192</v>
      </c>
      <c r="F6" s="56"/>
    </row>
    <row r="7" ht="17.25" customHeight="1" spans="1:6">
      <c r="A7" s="34" t="s">
        <v>86</v>
      </c>
      <c r="B7" s="34" t="s">
        <v>87</v>
      </c>
      <c r="C7" s="34" t="s">
        <v>88</v>
      </c>
      <c r="D7" s="34" t="s">
        <v>89</v>
      </c>
      <c r="E7" s="34" t="s">
        <v>90</v>
      </c>
      <c r="F7" s="34" t="s">
        <v>91</v>
      </c>
    </row>
    <row r="8" ht="17.25" customHeight="1" spans="1:6">
      <c r="A8" s="85">
        <v>3000</v>
      </c>
      <c r="B8" s="85"/>
      <c r="C8" s="85"/>
      <c r="D8" s="85"/>
      <c r="E8" s="85"/>
      <c r="F8" s="85">
        <v>3000</v>
      </c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71"/>
  <sheetViews>
    <sheetView showZeros="0" topLeftCell="G1" workbookViewId="0">
      <pane ySplit="1" topLeftCell="A53" activePane="bottomLeft" state="frozen"/>
      <selection/>
      <selection pane="bottomLeft" activeCell="L76" sqref="L76"/>
    </sheetView>
  </sheetViews>
  <sheetFormatPr defaultColWidth="9.14166666666667" defaultRowHeight="14.25" customHeight="1"/>
  <cols>
    <col min="1" max="2" width="32.85" customWidth="1"/>
    <col min="3" max="3" width="20.7166666666667" customWidth="1"/>
    <col min="4" max="4" width="20" customWidth="1"/>
    <col min="5" max="5" width="10.1416666666667" customWidth="1"/>
    <col min="6" max="6" width="27.625" customWidth="1"/>
    <col min="7" max="7" width="10.2833333333333" customWidth="1"/>
    <col min="8" max="8" width="23" customWidth="1"/>
    <col min="9" max="24" width="18.7166666666667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3.5" customHeight="1" spans="2:24">
      <c r="B2" s="145"/>
      <c r="C2" s="152"/>
      <c r="E2" s="153"/>
      <c r="F2" s="153"/>
      <c r="G2" s="153"/>
      <c r="H2" s="153"/>
      <c r="I2" s="89"/>
      <c r="J2" s="89"/>
      <c r="K2" s="89"/>
      <c r="L2" s="89"/>
      <c r="M2" s="89"/>
      <c r="N2" s="89"/>
      <c r="R2" s="89"/>
      <c r="V2" s="152"/>
      <c r="X2" s="3" t="s">
        <v>193</v>
      </c>
    </row>
    <row r="3" ht="45.75" customHeight="1" spans="1:24">
      <c r="A3" s="71" t="str">
        <f>"2025"&amp;"年部门基本支出预算表"</f>
        <v>2025年部门基本支出预算表</v>
      </c>
      <c r="B3" s="4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4"/>
      <c r="P3" s="4"/>
      <c r="Q3" s="4"/>
      <c r="R3" s="71"/>
      <c r="S3" s="71"/>
      <c r="T3" s="71"/>
      <c r="U3" s="71"/>
      <c r="V3" s="71"/>
      <c r="W3" s="71"/>
      <c r="X3" s="71"/>
    </row>
    <row r="4" ht="18.75" customHeight="1" spans="1:24">
      <c r="A4" s="5" t="s">
        <v>1</v>
      </c>
      <c r="B4" s="6"/>
      <c r="C4" s="154"/>
      <c r="D4" s="154"/>
      <c r="E4" s="154"/>
      <c r="F4" s="154"/>
      <c r="G4" s="154"/>
      <c r="H4" s="154"/>
      <c r="I4" s="91"/>
      <c r="J4" s="91"/>
      <c r="K4" s="91"/>
      <c r="L4" s="91"/>
      <c r="M4" s="91"/>
      <c r="N4" s="91"/>
      <c r="O4" s="7"/>
      <c r="P4" s="7"/>
      <c r="Q4" s="7"/>
      <c r="R4" s="91"/>
      <c r="V4" s="152"/>
      <c r="X4" s="3" t="s">
        <v>2</v>
      </c>
    </row>
    <row r="5" ht="18" customHeight="1" spans="1:24">
      <c r="A5" s="9" t="s">
        <v>194</v>
      </c>
      <c r="B5" s="9" t="s">
        <v>195</v>
      </c>
      <c r="C5" s="9" t="s">
        <v>196</v>
      </c>
      <c r="D5" s="9" t="s">
        <v>197</v>
      </c>
      <c r="E5" s="9" t="s">
        <v>198</v>
      </c>
      <c r="F5" s="9" t="s">
        <v>199</v>
      </c>
      <c r="G5" s="9" t="s">
        <v>200</v>
      </c>
      <c r="H5" s="9" t="s">
        <v>201</v>
      </c>
      <c r="I5" s="161" t="s">
        <v>202</v>
      </c>
      <c r="J5" s="86" t="s">
        <v>202</v>
      </c>
      <c r="K5" s="86"/>
      <c r="L5" s="86"/>
      <c r="M5" s="86"/>
      <c r="N5" s="86"/>
      <c r="O5" s="12"/>
      <c r="P5" s="12"/>
      <c r="Q5" s="12"/>
      <c r="R5" s="106" t="s">
        <v>62</v>
      </c>
      <c r="S5" s="86" t="s">
        <v>63</v>
      </c>
      <c r="T5" s="86"/>
      <c r="U5" s="86"/>
      <c r="V5" s="86"/>
      <c r="W5" s="86"/>
      <c r="X5" s="87"/>
    </row>
    <row r="6" ht="18" customHeight="1" spans="1:24">
      <c r="A6" s="14"/>
      <c r="B6" s="28"/>
      <c r="C6" s="136"/>
      <c r="D6" s="14"/>
      <c r="E6" s="14"/>
      <c r="F6" s="14"/>
      <c r="G6" s="14"/>
      <c r="H6" s="14"/>
      <c r="I6" s="134" t="s">
        <v>203</v>
      </c>
      <c r="J6" s="161" t="s">
        <v>59</v>
      </c>
      <c r="K6" s="86"/>
      <c r="L6" s="86"/>
      <c r="M6" s="86"/>
      <c r="N6" s="87"/>
      <c r="O6" s="11" t="s">
        <v>204</v>
      </c>
      <c r="P6" s="12"/>
      <c r="Q6" s="13"/>
      <c r="R6" s="9" t="s">
        <v>62</v>
      </c>
      <c r="S6" s="161" t="s">
        <v>63</v>
      </c>
      <c r="T6" s="106" t="s">
        <v>65</v>
      </c>
      <c r="U6" s="86" t="s">
        <v>63</v>
      </c>
      <c r="V6" s="106" t="s">
        <v>67</v>
      </c>
      <c r="W6" s="106" t="s">
        <v>68</v>
      </c>
      <c r="X6" s="167" t="s">
        <v>69</v>
      </c>
    </row>
    <row r="7" ht="19.5" customHeight="1" spans="1:24">
      <c r="A7" s="28"/>
      <c r="B7" s="28"/>
      <c r="C7" s="28"/>
      <c r="D7" s="28"/>
      <c r="E7" s="28"/>
      <c r="F7" s="28"/>
      <c r="G7" s="28"/>
      <c r="H7" s="28"/>
      <c r="I7" s="28"/>
      <c r="J7" s="162" t="s">
        <v>205</v>
      </c>
      <c r="K7" s="9" t="s">
        <v>206</v>
      </c>
      <c r="L7" s="9" t="s">
        <v>207</v>
      </c>
      <c r="M7" s="9" t="s">
        <v>208</v>
      </c>
      <c r="N7" s="9" t="s">
        <v>209</v>
      </c>
      <c r="O7" s="9" t="s">
        <v>59</v>
      </c>
      <c r="P7" s="9" t="s">
        <v>60</v>
      </c>
      <c r="Q7" s="9" t="s">
        <v>61</v>
      </c>
      <c r="R7" s="28"/>
      <c r="S7" s="9" t="s">
        <v>58</v>
      </c>
      <c r="T7" s="9" t="s">
        <v>65</v>
      </c>
      <c r="U7" s="9" t="s">
        <v>210</v>
      </c>
      <c r="V7" s="9" t="s">
        <v>67</v>
      </c>
      <c r="W7" s="9" t="s">
        <v>68</v>
      </c>
      <c r="X7" s="9" t="s">
        <v>69</v>
      </c>
    </row>
    <row r="8" ht="37.5" customHeight="1" spans="1:24">
      <c r="A8" s="155"/>
      <c r="B8" s="19"/>
      <c r="C8" s="155"/>
      <c r="D8" s="155"/>
      <c r="E8" s="155"/>
      <c r="F8" s="155"/>
      <c r="G8" s="155"/>
      <c r="H8" s="155"/>
      <c r="I8" s="155"/>
      <c r="J8" s="163" t="s">
        <v>58</v>
      </c>
      <c r="K8" s="17" t="s">
        <v>211</v>
      </c>
      <c r="L8" s="17" t="s">
        <v>207</v>
      </c>
      <c r="M8" s="17" t="s">
        <v>208</v>
      </c>
      <c r="N8" s="17" t="s">
        <v>209</v>
      </c>
      <c r="O8" s="17" t="s">
        <v>207</v>
      </c>
      <c r="P8" s="17" t="s">
        <v>208</v>
      </c>
      <c r="Q8" s="17" t="s">
        <v>209</v>
      </c>
      <c r="R8" s="17" t="s">
        <v>62</v>
      </c>
      <c r="S8" s="17" t="s">
        <v>58</v>
      </c>
      <c r="T8" s="17" t="s">
        <v>65</v>
      </c>
      <c r="U8" s="17" t="s">
        <v>210</v>
      </c>
      <c r="V8" s="17" t="s">
        <v>67</v>
      </c>
      <c r="W8" s="17" t="s">
        <v>68</v>
      </c>
      <c r="X8" s="17" t="s">
        <v>69</v>
      </c>
    </row>
    <row r="9" customHeight="1" spans="1:24">
      <c r="A9" s="156">
        <v>1</v>
      </c>
      <c r="B9" s="42">
        <v>2</v>
      </c>
      <c r="C9" s="42">
        <v>3</v>
      </c>
      <c r="D9" s="42">
        <v>4</v>
      </c>
      <c r="E9" s="42">
        <v>5</v>
      </c>
      <c r="F9" s="42">
        <v>6</v>
      </c>
      <c r="G9" s="42">
        <v>7</v>
      </c>
      <c r="H9" s="42">
        <v>8</v>
      </c>
      <c r="I9" s="42">
        <v>9</v>
      </c>
      <c r="J9" s="42">
        <v>10</v>
      </c>
      <c r="K9" s="156">
        <v>11</v>
      </c>
      <c r="L9" s="156">
        <v>12</v>
      </c>
      <c r="M9" s="156">
        <v>13</v>
      </c>
      <c r="N9" s="156">
        <v>14</v>
      </c>
      <c r="O9" s="156">
        <v>15</v>
      </c>
      <c r="P9" s="156">
        <v>16</v>
      </c>
      <c r="Q9" s="42">
        <v>17</v>
      </c>
      <c r="R9" s="42">
        <v>18</v>
      </c>
      <c r="S9" s="42">
        <v>19</v>
      </c>
      <c r="T9" s="42">
        <v>20</v>
      </c>
      <c r="U9" s="42">
        <v>21</v>
      </c>
      <c r="V9" s="42">
        <v>22</v>
      </c>
      <c r="W9" s="42">
        <v>23</v>
      </c>
      <c r="X9" s="42">
        <v>24</v>
      </c>
    </row>
    <row r="10" customHeight="1" spans="1:24">
      <c r="A10" s="157" t="s">
        <v>71</v>
      </c>
      <c r="B10" s="158" t="s">
        <v>71</v>
      </c>
      <c r="C10" s="159" t="s">
        <v>212</v>
      </c>
      <c r="D10" s="160" t="s">
        <v>213</v>
      </c>
      <c r="E10" s="160" t="s">
        <v>143</v>
      </c>
      <c r="F10" s="160" t="s">
        <v>144</v>
      </c>
      <c r="G10" s="160" t="s">
        <v>214</v>
      </c>
      <c r="H10" s="160" t="s">
        <v>215</v>
      </c>
      <c r="I10" s="164">
        <v>4000</v>
      </c>
      <c r="J10" s="165">
        <v>4000</v>
      </c>
      <c r="K10" s="33"/>
      <c r="L10" s="33"/>
      <c r="M10" s="166">
        <v>4000</v>
      </c>
      <c r="N10" s="33"/>
      <c r="O10" s="33"/>
      <c r="P10" s="33"/>
      <c r="Q10" s="168"/>
      <c r="R10" s="164"/>
      <c r="S10" s="164"/>
      <c r="T10" s="164"/>
      <c r="U10" s="164"/>
      <c r="V10" s="164"/>
      <c r="W10" s="164"/>
      <c r="X10" s="164"/>
    </row>
    <row r="11" customHeight="1" spans="1:24">
      <c r="A11" s="157"/>
      <c r="B11" s="158"/>
      <c r="C11" s="159" t="s">
        <v>212</v>
      </c>
      <c r="D11" s="160" t="s">
        <v>213</v>
      </c>
      <c r="E11" s="160" t="s">
        <v>143</v>
      </c>
      <c r="F11" s="160" t="s">
        <v>144</v>
      </c>
      <c r="G11" s="160" t="s">
        <v>214</v>
      </c>
      <c r="H11" s="160" t="s">
        <v>215</v>
      </c>
      <c r="I11" s="164">
        <v>2880</v>
      </c>
      <c r="J11" s="165">
        <v>2880</v>
      </c>
      <c r="K11" s="33"/>
      <c r="L11" s="33"/>
      <c r="M11" s="166">
        <v>2880</v>
      </c>
      <c r="N11" s="33"/>
      <c r="O11" s="33"/>
      <c r="P11" s="33"/>
      <c r="Q11" s="168"/>
      <c r="R11" s="164"/>
      <c r="S11" s="164"/>
      <c r="T11" s="164"/>
      <c r="U11" s="164"/>
      <c r="V11" s="164"/>
      <c r="W11" s="164"/>
      <c r="X11" s="164"/>
    </row>
    <row r="12" customHeight="1" spans="1:24">
      <c r="A12" s="157"/>
      <c r="B12" s="158"/>
      <c r="C12" s="159" t="s">
        <v>212</v>
      </c>
      <c r="D12" s="160" t="s">
        <v>213</v>
      </c>
      <c r="E12" s="160" t="s">
        <v>143</v>
      </c>
      <c r="F12" s="160" t="s">
        <v>144</v>
      </c>
      <c r="G12" s="160" t="s">
        <v>216</v>
      </c>
      <c r="H12" s="160" t="s">
        <v>217</v>
      </c>
      <c r="I12" s="164">
        <v>9600</v>
      </c>
      <c r="J12" s="165">
        <v>9600</v>
      </c>
      <c r="K12" s="33"/>
      <c r="L12" s="33"/>
      <c r="M12" s="166">
        <v>9600</v>
      </c>
      <c r="N12" s="33"/>
      <c r="O12" s="33"/>
      <c r="P12" s="33"/>
      <c r="Q12" s="168"/>
      <c r="R12" s="164"/>
      <c r="S12" s="164"/>
      <c r="T12" s="164"/>
      <c r="U12" s="164"/>
      <c r="V12" s="164"/>
      <c r="W12" s="164"/>
      <c r="X12" s="164"/>
    </row>
    <row r="13" customHeight="1" spans="1:24">
      <c r="A13" s="157"/>
      <c r="B13" s="158"/>
      <c r="C13" s="159" t="s">
        <v>212</v>
      </c>
      <c r="D13" s="160" t="s">
        <v>218</v>
      </c>
      <c r="E13" s="160" t="s">
        <v>143</v>
      </c>
      <c r="F13" s="160" t="s">
        <v>144</v>
      </c>
      <c r="G13" s="160" t="s">
        <v>219</v>
      </c>
      <c r="H13" s="160" t="s">
        <v>220</v>
      </c>
      <c r="I13" s="164">
        <v>97920</v>
      </c>
      <c r="J13" s="165">
        <v>97920</v>
      </c>
      <c r="K13" s="33"/>
      <c r="L13" s="33"/>
      <c r="M13" s="166">
        <v>97920</v>
      </c>
      <c r="N13" s="33"/>
      <c r="O13" s="33"/>
      <c r="P13" s="33"/>
      <c r="Q13" s="168"/>
      <c r="R13" s="164"/>
      <c r="S13" s="164"/>
      <c r="T13" s="164"/>
      <c r="U13" s="164"/>
      <c r="V13" s="164"/>
      <c r="W13" s="164"/>
      <c r="X13" s="164"/>
    </row>
    <row r="14" customHeight="1" spans="1:24">
      <c r="A14" s="157"/>
      <c r="B14" s="158"/>
      <c r="C14" s="159" t="s">
        <v>212</v>
      </c>
      <c r="D14" s="160" t="s">
        <v>218</v>
      </c>
      <c r="E14" s="160" t="s">
        <v>143</v>
      </c>
      <c r="F14" s="160" t="s">
        <v>144</v>
      </c>
      <c r="G14" s="160" t="s">
        <v>219</v>
      </c>
      <c r="H14" s="160" t="s">
        <v>220</v>
      </c>
      <c r="I14" s="164">
        <v>88000</v>
      </c>
      <c r="J14" s="165">
        <v>88000</v>
      </c>
      <c r="K14" s="33"/>
      <c r="L14" s="33"/>
      <c r="M14" s="166">
        <v>88000</v>
      </c>
      <c r="N14" s="33"/>
      <c r="O14" s="33"/>
      <c r="P14" s="33"/>
      <c r="Q14" s="168"/>
      <c r="R14" s="164"/>
      <c r="S14" s="164"/>
      <c r="T14" s="164"/>
      <c r="U14" s="164"/>
      <c r="V14" s="164"/>
      <c r="W14" s="164"/>
      <c r="X14" s="164"/>
    </row>
    <row r="15" customHeight="1" spans="1:24">
      <c r="A15" s="157"/>
      <c r="B15" s="158"/>
      <c r="C15" s="159" t="s">
        <v>212</v>
      </c>
      <c r="D15" s="160" t="s">
        <v>221</v>
      </c>
      <c r="E15" s="160" t="s">
        <v>143</v>
      </c>
      <c r="F15" s="160" t="s">
        <v>144</v>
      </c>
      <c r="G15" s="160" t="s">
        <v>222</v>
      </c>
      <c r="H15" s="160" t="s">
        <v>223</v>
      </c>
      <c r="I15" s="164">
        <v>133860</v>
      </c>
      <c r="J15" s="165">
        <v>133860</v>
      </c>
      <c r="K15" s="33"/>
      <c r="L15" s="33"/>
      <c r="M15" s="166">
        <v>133860</v>
      </c>
      <c r="N15" s="33"/>
      <c r="O15" s="33"/>
      <c r="P15" s="33"/>
      <c r="Q15" s="168"/>
      <c r="R15" s="164"/>
      <c r="S15" s="164"/>
      <c r="T15" s="164"/>
      <c r="U15" s="164"/>
      <c r="V15" s="164"/>
      <c r="W15" s="164"/>
      <c r="X15" s="164"/>
    </row>
    <row r="16" customHeight="1" spans="1:24">
      <c r="A16" s="157"/>
      <c r="B16" s="158"/>
      <c r="C16" s="159" t="s">
        <v>212</v>
      </c>
      <c r="D16" s="160" t="s">
        <v>221</v>
      </c>
      <c r="E16" s="160" t="s">
        <v>143</v>
      </c>
      <c r="F16" s="160" t="s">
        <v>144</v>
      </c>
      <c r="G16" s="160" t="s">
        <v>224</v>
      </c>
      <c r="H16" s="160" t="s">
        <v>225</v>
      </c>
      <c r="I16" s="164">
        <v>236688</v>
      </c>
      <c r="J16" s="165">
        <v>236688</v>
      </c>
      <c r="K16" s="33"/>
      <c r="L16" s="33"/>
      <c r="M16" s="166">
        <v>236688</v>
      </c>
      <c r="N16" s="33"/>
      <c r="O16" s="33"/>
      <c r="P16" s="33"/>
      <c r="Q16" s="168"/>
      <c r="R16" s="164"/>
      <c r="S16" s="164"/>
      <c r="T16" s="164"/>
      <c r="U16" s="164"/>
      <c r="V16" s="164"/>
      <c r="W16" s="164"/>
      <c r="X16" s="164"/>
    </row>
    <row r="17" customHeight="1" spans="1:24">
      <c r="A17" s="157"/>
      <c r="B17" s="158"/>
      <c r="C17" s="159" t="s">
        <v>212</v>
      </c>
      <c r="D17" s="160" t="s">
        <v>221</v>
      </c>
      <c r="E17" s="160" t="s">
        <v>143</v>
      </c>
      <c r="F17" s="160" t="s">
        <v>144</v>
      </c>
      <c r="G17" s="160" t="s">
        <v>219</v>
      </c>
      <c r="H17" s="160" t="s">
        <v>220</v>
      </c>
      <c r="I17" s="164">
        <v>16000</v>
      </c>
      <c r="J17" s="165">
        <v>16000</v>
      </c>
      <c r="K17" s="33"/>
      <c r="L17" s="33"/>
      <c r="M17" s="166">
        <v>16000</v>
      </c>
      <c r="N17" s="33"/>
      <c r="O17" s="33"/>
      <c r="P17" s="33"/>
      <c r="Q17" s="168"/>
      <c r="R17" s="164"/>
      <c r="S17" s="164"/>
      <c r="T17" s="164"/>
      <c r="U17" s="164"/>
      <c r="V17" s="164"/>
      <c r="W17" s="164"/>
      <c r="X17" s="164"/>
    </row>
    <row r="18" customHeight="1" spans="1:24">
      <c r="A18" s="157"/>
      <c r="B18" s="158"/>
      <c r="C18" s="159" t="s">
        <v>212</v>
      </c>
      <c r="D18" s="160" t="s">
        <v>226</v>
      </c>
      <c r="E18" s="160" t="s">
        <v>143</v>
      </c>
      <c r="F18" s="160" t="s">
        <v>144</v>
      </c>
      <c r="G18" s="160" t="s">
        <v>227</v>
      </c>
      <c r="H18" s="160" t="s">
        <v>228</v>
      </c>
      <c r="I18" s="164">
        <v>141887.28</v>
      </c>
      <c r="J18" s="165">
        <v>141887.28</v>
      </c>
      <c r="K18" s="33"/>
      <c r="L18" s="33"/>
      <c r="M18" s="166">
        <v>141887.28</v>
      </c>
      <c r="N18" s="33"/>
      <c r="O18" s="33"/>
      <c r="P18" s="33"/>
      <c r="Q18" s="168"/>
      <c r="R18" s="164"/>
      <c r="S18" s="164"/>
      <c r="T18" s="164"/>
      <c r="U18" s="164"/>
      <c r="V18" s="164"/>
      <c r="W18" s="164"/>
      <c r="X18" s="164"/>
    </row>
    <row r="19" customHeight="1" spans="1:24">
      <c r="A19" s="157"/>
      <c r="B19" s="158"/>
      <c r="C19" s="159" t="s">
        <v>212</v>
      </c>
      <c r="D19" s="160" t="s">
        <v>229</v>
      </c>
      <c r="E19" s="160" t="s">
        <v>159</v>
      </c>
      <c r="F19" s="160" t="s">
        <v>160</v>
      </c>
      <c r="G19" s="160" t="s">
        <v>230</v>
      </c>
      <c r="H19" s="160" t="s">
        <v>231</v>
      </c>
      <c r="I19" s="164">
        <v>86800</v>
      </c>
      <c r="J19" s="165">
        <v>86800</v>
      </c>
      <c r="K19" s="33"/>
      <c r="L19" s="33"/>
      <c r="M19" s="166">
        <v>86800</v>
      </c>
      <c r="N19" s="33"/>
      <c r="O19" s="33"/>
      <c r="P19" s="33"/>
      <c r="Q19" s="168"/>
      <c r="R19" s="164"/>
      <c r="S19" s="164"/>
      <c r="T19" s="164"/>
      <c r="U19" s="164"/>
      <c r="V19" s="164"/>
      <c r="W19" s="164"/>
      <c r="X19" s="164"/>
    </row>
    <row r="20" customHeight="1" spans="1:24">
      <c r="A20" s="157"/>
      <c r="B20" s="158"/>
      <c r="C20" s="159" t="s">
        <v>212</v>
      </c>
      <c r="D20" s="160" t="s">
        <v>229</v>
      </c>
      <c r="E20" s="160" t="s">
        <v>165</v>
      </c>
      <c r="F20" s="160" t="s">
        <v>166</v>
      </c>
      <c r="G20" s="160" t="s">
        <v>232</v>
      </c>
      <c r="H20" s="160" t="s">
        <v>233</v>
      </c>
      <c r="I20" s="164">
        <v>42880</v>
      </c>
      <c r="J20" s="165">
        <v>42880</v>
      </c>
      <c r="K20" s="33"/>
      <c r="L20" s="33"/>
      <c r="M20" s="166">
        <v>42880</v>
      </c>
      <c r="N20" s="33"/>
      <c r="O20" s="33"/>
      <c r="P20" s="33"/>
      <c r="Q20" s="168"/>
      <c r="R20" s="164"/>
      <c r="S20" s="164"/>
      <c r="T20" s="164"/>
      <c r="U20" s="164"/>
      <c r="V20" s="164"/>
      <c r="W20" s="164"/>
      <c r="X20" s="164"/>
    </row>
    <row r="21" customHeight="1" spans="1:24">
      <c r="A21" s="157"/>
      <c r="B21" s="158"/>
      <c r="C21" s="159" t="s">
        <v>212</v>
      </c>
      <c r="D21" s="160" t="s">
        <v>229</v>
      </c>
      <c r="E21" s="160" t="s">
        <v>169</v>
      </c>
      <c r="F21" s="160" t="s">
        <v>170</v>
      </c>
      <c r="G21" s="160" t="s">
        <v>234</v>
      </c>
      <c r="H21" s="160" t="s">
        <v>235</v>
      </c>
      <c r="I21" s="164">
        <v>26800</v>
      </c>
      <c r="J21" s="165">
        <v>26800</v>
      </c>
      <c r="K21" s="33"/>
      <c r="L21" s="33"/>
      <c r="M21" s="166">
        <v>26800</v>
      </c>
      <c r="N21" s="33"/>
      <c r="O21" s="33"/>
      <c r="P21" s="33"/>
      <c r="Q21" s="168"/>
      <c r="R21" s="164"/>
      <c r="S21" s="164"/>
      <c r="T21" s="164"/>
      <c r="U21" s="164"/>
      <c r="V21" s="164"/>
      <c r="W21" s="164"/>
      <c r="X21" s="164"/>
    </row>
    <row r="22" customHeight="1" spans="1:24">
      <c r="A22" s="157"/>
      <c r="B22" s="158"/>
      <c r="C22" s="159" t="s">
        <v>212</v>
      </c>
      <c r="D22" s="160" t="s">
        <v>229</v>
      </c>
      <c r="E22" s="160" t="s">
        <v>171</v>
      </c>
      <c r="F22" s="160" t="s">
        <v>172</v>
      </c>
      <c r="G22" s="160" t="s">
        <v>236</v>
      </c>
      <c r="H22" s="160" t="s">
        <v>237</v>
      </c>
      <c r="I22" s="164">
        <v>2068</v>
      </c>
      <c r="J22" s="165">
        <v>2068</v>
      </c>
      <c r="K22" s="33"/>
      <c r="L22" s="33"/>
      <c r="M22" s="166">
        <v>2068</v>
      </c>
      <c r="N22" s="33"/>
      <c r="O22" s="33"/>
      <c r="P22" s="33"/>
      <c r="Q22" s="168"/>
      <c r="R22" s="164"/>
      <c r="S22" s="164"/>
      <c r="T22" s="164"/>
      <c r="U22" s="164"/>
      <c r="V22" s="164"/>
      <c r="W22" s="164"/>
      <c r="X22" s="164"/>
    </row>
    <row r="23" customHeight="1" spans="1:24">
      <c r="A23" s="157"/>
      <c r="B23" s="158"/>
      <c r="C23" s="159" t="s">
        <v>212</v>
      </c>
      <c r="D23" s="160" t="s">
        <v>229</v>
      </c>
      <c r="E23" s="160" t="s">
        <v>171</v>
      </c>
      <c r="F23" s="160" t="s">
        <v>172</v>
      </c>
      <c r="G23" s="160" t="s">
        <v>236</v>
      </c>
      <c r="H23" s="160" t="s">
        <v>237</v>
      </c>
      <c r="I23" s="164">
        <v>976</v>
      </c>
      <c r="J23" s="165">
        <v>976</v>
      </c>
      <c r="K23" s="33"/>
      <c r="L23" s="33"/>
      <c r="M23" s="166">
        <v>976</v>
      </c>
      <c r="N23" s="33"/>
      <c r="O23" s="33"/>
      <c r="P23" s="33"/>
      <c r="Q23" s="168"/>
      <c r="R23" s="164"/>
      <c r="S23" s="164"/>
      <c r="T23" s="164"/>
      <c r="U23" s="164"/>
      <c r="V23" s="164"/>
      <c r="W23" s="164"/>
      <c r="X23" s="164"/>
    </row>
    <row r="24" customHeight="1" spans="1:24">
      <c r="A24" s="157"/>
      <c r="B24" s="158"/>
      <c r="C24" s="159" t="s">
        <v>212</v>
      </c>
      <c r="D24" s="160" t="s">
        <v>238</v>
      </c>
      <c r="E24" s="160" t="s">
        <v>143</v>
      </c>
      <c r="F24" s="160" t="s">
        <v>144</v>
      </c>
      <c r="G24" s="160" t="s">
        <v>239</v>
      </c>
      <c r="H24" s="160" t="s">
        <v>240</v>
      </c>
      <c r="I24" s="164">
        <v>49200</v>
      </c>
      <c r="J24" s="165">
        <v>49200</v>
      </c>
      <c r="K24" s="33"/>
      <c r="L24" s="33"/>
      <c r="M24" s="166">
        <v>49200</v>
      </c>
      <c r="N24" s="33"/>
      <c r="O24" s="33"/>
      <c r="P24" s="33"/>
      <c r="Q24" s="168"/>
      <c r="R24" s="164"/>
      <c r="S24" s="164"/>
      <c r="T24" s="164"/>
      <c r="U24" s="164"/>
      <c r="V24" s="164"/>
      <c r="W24" s="164"/>
      <c r="X24" s="164"/>
    </row>
    <row r="25" customHeight="1" spans="1:24">
      <c r="A25" s="157"/>
      <c r="B25" s="158"/>
      <c r="C25" s="159" t="s">
        <v>212</v>
      </c>
      <c r="D25" s="160" t="s">
        <v>180</v>
      </c>
      <c r="E25" s="160" t="s">
        <v>179</v>
      </c>
      <c r="F25" s="160" t="s">
        <v>180</v>
      </c>
      <c r="G25" s="160" t="s">
        <v>224</v>
      </c>
      <c r="H25" s="160" t="s">
        <v>225</v>
      </c>
      <c r="I25" s="164">
        <v>6960</v>
      </c>
      <c r="J25" s="165">
        <v>6960</v>
      </c>
      <c r="K25" s="33"/>
      <c r="L25" s="33"/>
      <c r="M25" s="166">
        <v>6960</v>
      </c>
      <c r="N25" s="33"/>
      <c r="O25" s="33"/>
      <c r="P25" s="33"/>
      <c r="Q25" s="168"/>
      <c r="R25" s="164"/>
      <c r="S25" s="164"/>
      <c r="T25" s="164"/>
      <c r="U25" s="164"/>
      <c r="V25" s="164"/>
      <c r="W25" s="164"/>
      <c r="X25" s="164"/>
    </row>
    <row r="26" customHeight="1" spans="1:24">
      <c r="A26" s="157"/>
      <c r="B26" s="158"/>
      <c r="C26" s="159" t="s">
        <v>212</v>
      </c>
      <c r="D26" s="160" t="s">
        <v>241</v>
      </c>
      <c r="E26" s="160" t="s">
        <v>143</v>
      </c>
      <c r="F26" s="160" t="s">
        <v>144</v>
      </c>
      <c r="G26" s="160" t="s">
        <v>242</v>
      </c>
      <c r="H26" s="160" t="s">
        <v>241</v>
      </c>
      <c r="I26" s="164">
        <v>9369.36</v>
      </c>
      <c r="J26" s="165">
        <v>9369.36</v>
      </c>
      <c r="K26" s="33"/>
      <c r="L26" s="33"/>
      <c r="M26" s="166">
        <v>9369.36</v>
      </c>
      <c r="N26" s="33"/>
      <c r="O26" s="33"/>
      <c r="P26" s="33"/>
      <c r="Q26" s="168"/>
      <c r="R26" s="164"/>
      <c r="S26" s="164"/>
      <c r="T26" s="164"/>
      <c r="U26" s="164"/>
      <c r="V26" s="164"/>
      <c r="W26" s="164"/>
      <c r="X26" s="164"/>
    </row>
    <row r="27" customHeight="1" spans="1:24">
      <c r="A27" s="157"/>
      <c r="B27" s="158"/>
      <c r="C27" s="159" t="s">
        <v>212</v>
      </c>
      <c r="D27" s="160" t="s">
        <v>241</v>
      </c>
      <c r="E27" s="160" t="s">
        <v>143</v>
      </c>
      <c r="F27" s="160" t="s">
        <v>144</v>
      </c>
      <c r="G27" s="160" t="s">
        <v>242</v>
      </c>
      <c r="H27" s="160" t="s">
        <v>241</v>
      </c>
      <c r="I27" s="164">
        <v>3960</v>
      </c>
      <c r="J27" s="165">
        <v>3960</v>
      </c>
      <c r="K27" s="33"/>
      <c r="L27" s="33"/>
      <c r="M27" s="166">
        <v>3960</v>
      </c>
      <c r="N27" s="33"/>
      <c r="O27" s="33"/>
      <c r="P27" s="33"/>
      <c r="Q27" s="168"/>
      <c r="R27" s="164"/>
      <c r="S27" s="164"/>
      <c r="T27" s="164"/>
      <c r="U27" s="164"/>
      <c r="V27" s="164"/>
      <c r="W27" s="164"/>
      <c r="X27" s="164"/>
    </row>
    <row r="28" customHeight="1" spans="1:24">
      <c r="A28" s="157"/>
      <c r="B28" s="158"/>
      <c r="C28" s="159" t="s">
        <v>212</v>
      </c>
      <c r="D28" s="160" t="s">
        <v>190</v>
      </c>
      <c r="E28" s="160" t="s">
        <v>143</v>
      </c>
      <c r="F28" s="160" t="s">
        <v>144</v>
      </c>
      <c r="G28" s="160" t="s">
        <v>243</v>
      </c>
      <c r="H28" s="160" t="s">
        <v>190</v>
      </c>
      <c r="I28" s="164">
        <v>2000</v>
      </c>
      <c r="J28" s="165">
        <v>2000</v>
      </c>
      <c r="K28" s="33"/>
      <c r="L28" s="33"/>
      <c r="M28" s="166">
        <v>2000</v>
      </c>
      <c r="N28" s="33"/>
      <c r="O28" s="33"/>
      <c r="P28" s="33"/>
      <c r="Q28" s="168"/>
      <c r="R28" s="164"/>
      <c r="S28" s="164"/>
      <c r="T28" s="164"/>
      <c r="U28" s="164"/>
      <c r="V28" s="164"/>
      <c r="W28" s="164"/>
      <c r="X28" s="164"/>
    </row>
    <row r="29" customHeight="1" spans="1:24">
      <c r="A29" s="157"/>
      <c r="B29" s="158"/>
      <c r="C29" s="159" t="s">
        <v>212</v>
      </c>
      <c r="D29" s="160" t="s">
        <v>178</v>
      </c>
      <c r="E29" s="160" t="s">
        <v>177</v>
      </c>
      <c r="F29" s="160" t="s">
        <v>178</v>
      </c>
      <c r="G29" s="160" t="s">
        <v>244</v>
      </c>
      <c r="H29" s="160" t="s">
        <v>178</v>
      </c>
      <c r="I29" s="164">
        <v>65345</v>
      </c>
      <c r="J29" s="165">
        <v>65345</v>
      </c>
      <c r="K29" s="33"/>
      <c r="L29" s="33"/>
      <c r="M29" s="166">
        <v>65345</v>
      </c>
      <c r="N29" s="33"/>
      <c r="O29" s="33"/>
      <c r="P29" s="33"/>
      <c r="Q29" s="168"/>
      <c r="R29" s="164"/>
      <c r="S29" s="164"/>
      <c r="T29" s="164"/>
      <c r="U29" s="164"/>
      <c r="V29" s="164"/>
      <c r="W29" s="164"/>
      <c r="X29" s="164"/>
    </row>
    <row r="30" customHeight="1" spans="1:24">
      <c r="A30" s="157"/>
      <c r="B30" s="158"/>
      <c r="C30" s="159" t="s">
        <v>212</v>
      </c>
      <c r="D30" s="160" t="s">
        <v>245</v>
      </c>
      <c r="E30" s="160" t="s">
        <v>143</v>
      </c>
      <c r="F30" s="160" t="s">
        <v>144</v>
      </c>
      <c r="G30" s="160" t="s">
        <v>246</v>
      </c>
      <c r="H30" s="160" t="s">
        <v>247</v>
      </c>
      <c r="I30" s="164">
        <v>36000</v>
      </c>
      <c r="J30" s="165">
        <v>36000</v>
      </c>
      <c r="K30" s="33"/>
      <c r="L30" s="33"/>
      <c r="M30" s="166">
        <v>36000</v>
      </c>
      <c r="N30" s="33"/>
      <c r="O30" s="33"/>
      <c r="P30" s="33"/>
      <c r="Q30" s="168"/>
      <c r="R30" s="164"/>
      <c r="S30" s="164"/>
      <c r="T30" s="164"/>
      <c r="U30" s="164"/>
      <c r="V30" s="164"/>
      <c r="W30" s="164"/>
      <c r="X30" s="164"/>
    </row>
    <row r="31" customHeight="1" spans="1:24">
      <c r="A31" s="157"/>
      <c r="B31" s="158"/>
      <c r="C31" s="159" t="s">
        <v>212</v>
      </c>
      <c r="D31" s="160" t="s">
        <v>248</v>
      </c>
      <c r="E31" s="160" t="s">
        <v>143</v>
      </c>
      <c r="F31" s="160" t="s">
        <v>144</v>
      </c>
      <c r="G31" s="160" t="s">
        <v>214</v>
      </c>
      <c r="H31" s="160" t="s">
        <v>215</v>
      </c>
      <c r="I31" s="164">
        <v>10432</v>
      </c>
      <c r="J31" s="165">
        <v>10432</v>
      </c>
      <c r="K31" s="33"/>
      <c r="L31" s="33"/>
      <c r="M31" s="166">
        <v>10432</v>
      </c>
      <c r="N31" s="33"/>
      <c r="O31" s="33"/>
      <c r="P31" s="33"/>
      <c r="Q31" s="168"/>
      <c r="R31" s="164"/>
      <c r="S31" s="164"/>
      <c r="T31" s="164"/>
      <c r="U31" s="164"/>
      <c r="V31" s="164"/>
      <c r="W31" s="164"/>
      <c r="X31" s="164"/>
    </row>
    <row r="32" customHeight="1" spans="1:24">
      <c r="A32" s="157"/>
      <c r="B32" s="158"/>
      <c r="C32" s="159" t="s">
        <v>212</v>
      </c>
      <c r="D32" s="160" t="s">
        <v>248</v>
      </c>
      <c r="E32" s="160" t="s">
        <v>143</v>
      </c>
      <c r="F32" s="160" t="s">
        <v>144</v>
      </c>
      <c r="G32" s="160" t="s">
        <v>214</v>
      </c>
      <c r="H32" s="160" t="s">
        <v>215</v>
      </c>
      <c r="I32" s="164">
        <v>80000</v>
      </c>
      <c r="J32" s="165">
        <v>80000</v>
      </c>
      <c r="K32" s="33"/>
      <c r="L32" s="33"/>
      <c r="M32" s="166">
        <v>80000</v>
      </c>
      <c r="N32" s="33"/>
      <c r="O32" s="33"/>
      <c r="P32" s="33"/>
      <c r="Q32" s="168"/>
      <c r="R32" s="164"/>
      <c r="S32" s="164"/>
      <c r="T32" s="164"/>
      <c r="U32" s="164"/>
      <c r="V32" s="164"/>
      <c r="W32" s="164"/>
      <c r="X32" s="164"/>
    </row>
    <row r="33" customHeight="1" spans="1:24">
      <c r="A33" s="157"/>
      <c r="B33" s="158"/>
      <c r="C33" s="159" t="s">
        <v>212</v>
      </c>
      <c r="D33" s="160" t="s">
        <v>248</v>
      </c>
      <c r="E33" s="160" t="s">
        <v>143</v>
      </c>
      <c r="F33" s="160" t="s">
        <v>144</v>
      </c>
      <c r="G33" s="160" t="s">
        <v>249</v>
      </c>
      <c r="H33" s="160" t="s">
        <v>250</v>
      </c>
      <c r="I33" s="164">
        <v>1468</v>
      </c>
      <c r="J33" s="165">
        <v>1468</v>
      </c>
      <c r="K33" s="33"/>
      <c r="L33" s="33"/>
      <c r="M33" s="166">
        <v>1468</v>
      </c>
      <c r="N33" s="33"/>
      <c r="O33" s="33"/>
      <c r="P33" s="33"/>
      <c r="Q33" s="168"/>
      <c r="R33" s="164"/>
      <c r="S33" s="164"/>
      <c r="T33" s="164"/>
      <c r="U33" s="164"/>
      <c r="V33" s="164"/>
      <c r="W33" s="164"/>
      <c r="X33" s="164"/>
    </row>
    <row r="34" customHeight="1" spans="1:24">
      <c r="A34" s="157"/>
      <c r="B34" s="158"/>
      <c r="C34" s="159" t="s">
        <v>212</v>
      </c>
      <c r="D34" s="160" t="s">
        <v>248</v>
      </c>
      <c r="E34" s="160" t="s">
        <v>143</v>
      </c>
      <c r="F34" s="160" t="s">
        <v>144</v>
      </c>
      <c r="G34" s="160" t="s">
        <v>251</v>
      </c>
      <c r="H34" s="160" t="s">
        <v>252</v>
      </c>
      <c r="I34" s="164">
        <v>2268</v>
      </c>
      <c r="J34" s="165">
        <v>2268</v>
      </c>
      <c r="K34" s="33"/>
      <c r="L34" s="33"/>
      <c r="M34" s="166">
        <v>2268</v>
      </c>
      <c r="N34" s="33"/>
      <c r="O34" s="33"/>
      <c r="P34" s="33"/>
      <c r="Q34" s="168"/>
      <c r="R34" s="164"/>
      <c r="S34" s="164"/>
      <c r="T34" s="164"/>
      <c r="U34" s="164"/>
      <c r="V34" s="164"/>
      <c r="W34" s="164"/>
      <c r="X34" s="164"/>
    </row>
    <row r="35" customHeight="1" spans="1:24">
      <c r="A35" s="157"/>
      <c r="B35" s="158"/>
      <c r="C35" s="159" t="s">
        <v>212</v>
      </c>
      <c r="D35" s="160" t="s">
        <v>248</v>
      </c>
      <c r="E35" s="160" t="s">
        <v>143</v>
      </c>
      <c r="F35" s="160" t="s">
        <v>144</v>
      </c>
      <c r="G35" s="160" t="s">
        <v>253</v>
      </c>
      <c r="H35" s="160" t="s">
        <v>254</v>
      </c>
      <c r="I35" s="164">
        <v>2000</v>
      </c>
      <c r="J35" s="165">
        <v>2000</v>
      </c>
      <c r="K35" s="33"/>
      <c r="L35" s="33"/>
      <c r="M35" s="166">
        <v>2000</v>
      </c>
      <c r="N35" s="33"/>
      <c r="O35" s="33"/>
      <c r="P35" s="33"/>
      <c r="Q35" s="168"/>
      <c r="R35" s="164"/>
      <c r="S35" s="164"/>
      <c r="T35" s="164"/>
      <c r="U35" s="164"/>
      <c r="V35" s="164"/>
      <c r="W35" s="164"/>
      <c r="X35" s="164"/>
    </row>
    <row r="36" customHeight="1" spans="1:24">
      <c r="A36" s="157"/>
      <c r="B36" s="158"/>
      <c r="C36" s="159" t="s">
        <v>212</v>
      </c>
      <c r="D36" s="160" t="s">
        <v>248</v>
      </c>
      <c r="E36" s="160" t="s">
        <v>143</v>
      </c>
      <c r="F36" s="160" t="s">
        <v>144</v>
      </c>
      <c r="G36" s="160" t="s">
        <v>255</v>
      </c>
      <c r="H36" s="160" t="s">
        <v>256</v>
      </c>
      <c r="I36" s="164">
        <v>2400</v>
      </c>
      <c r="J36" s="165">
        <v>2400</v>
      </c>
      <c r="K36" s="33"/>
      <c r="L36" s="33"/>
      <c r="M36" s="166">
        <v>2400</v>
      </c>
      <c r="N36" s="33"/>
      <c r="O36" s="33"/>
      <c r="P36" s="33"/>
      <c r="Q36" s="168"/>
      <c r="R36" s="164"/>
      <c r="S36" s="164"/>
      <c r="T36" s="164"/>
      <c r="U36" s="164"/>
      <c r="V36" s="164"/>
      <c r="W36" s="164"/>
      <c r="X36" s="164"/>
    </row>
    <row r="37" customHeight="1" spans="1:24">
      <c r="A37" s="157"/>
      <c r="B37" s="158"/>
      <c r="C37" s="159" t="s">
        <v>212</v>
      </c>
      <c r="D37" s="160" t="s">
        <v>248</v>
      </c>
      <c r="E37" s="160" t="s">
        <v>143</v>
      </c>
      <c r="F37" s="160" t="s">
        <v>144</v>
      </c>
      <c r="G37" s="160" t="s">
        <v>257</v>
      </c>
      <c r="H37" s="160" t="s">
        <v>258</v>
      </c>
      <c r="I37" s="164">
        <v>3200</v>
      </c>
      <c r="J37" s="165">
        <v>3200</v>
      </c>
      <c r="K37" s="33"/>
      <c r="L37" s="33"/>
      <c r="M37" s="166">
        <v>3200</v>
      </c>
      <c r="N37" s="33"/>
      <c r="O37" s="33"/>
      <c r="P37" s="33"/>
      <c r="Q37" s="168"/>
      <c r="R37" s="164"/>
      <c r="S37" s="164"/>
      <c r="T37" s="164"/>
      <c r="U37" s="164"/>
      <c r="V37" s="164"/>
      <c r="W37" s="164"/>
      <c r="X37" s="164"/>
    </row>
    <row r="38" customHeight="1" spans="1:24">
      <c r="A38" s="157"/>
      <c r="B38" s="158"/>
      <c r="C38" s="159" t="s">
        <v>212</v>
      </c>
      <c r="D38" s="160" t="s">
        <v>248</v>
      </c>
      <c r="E38" s="160" t="s">
        <v>143</v>
      </c>
      <c r="F38" s="160" t="s">
        <v>144</v>
      </c>
      <c r="G38" s="160" t="s">
        <v>216</v>
      </c>
      <c r="H38" s="160" t="s">
        <v>217</v>
      </c>
      <c r="I38" s="164">
        <v>12000</v>
      </c>
      <c r="J38" s="165">
        <v>12000</v>
      </c>
      <c r="K38" s="33"/>
      <c r="L38" s="33"/>
      <c r="M38" s="166">
        <v>12000</v>
      </c>
      <c r="N38" s="33"/>
      <c r="O38" s="33"/>
      <c r="P38" s="33"/>
      <c r="Q38" s="168"/>
      <c r="R38" s="164"/>
      <c r="S38" s="164"/>
      <c r="T38" s="164"/>
      <c r="U38" s="164"/>
      <c r="V38" s="164"/>
      <c r="W38" s="164"/>
      <c r="X38" s="164"/>
    </row>
    <row r="39" customHeight="1" spans="1:24">
      <c r="A39" s="157"/>
      <c r="B39" s="158"/>
      <c r="C39" s="159" t="s">
        <v>212</v>
      </c>
      <c r="D39" s="160" t="s">
        <v>248</v>
      </c>
      <c r="E39" s="160" t="s">
        <v>143</v>
      </c>
      <c r="F39" s="160" t="s">
        <v>144</v>
      </c>
      <c r="G39" s="160" t="s">
        <v>246</v>
      </c>
      <c r="H39" s="160" t="s">
        <v>247</v>
      </c>
      <c r="I39" s="164">
        <v>3600</v>
      </c>
      <c r="J39" s="165">
        <v>3600</v>
      </c>
      <c r="K39" s="33"/>
      <c r="L39" s="33"/>
      <c r="M39" s="166">
        <v>3600</v>
      </c>
      <c r="N39" s="33"/>
      <c r="O39" s="33"/>
      <c r="P39" s="33"/>
      <c r="Q39" s="168"/>
      <c r="R39" s="164"/>
      <c r="S39" s="164"/>
      <c r="T39" s="164"/>
      <c r="U39" s="164"/>
      <c r="V39" s="164"/>
      <c r="W39" s="164"/>
      <c r="X39" s="164"/>
    </row>
    <row r="40" customHeight="1" spans="1:24">
      <c r="A40" s="157"/>
      <c r="B40" s="158"/>
      <c r="C40" s="159" t="s">
        <v>212</v>
      </c>
      <c r="D40" s="160" t="s">
        <v>248</v>
      </c>
      <c r="E40" s="160" t="s">
        <v>151</v>
      </c>
      <c r="F40" s="160" t="s">
        <v>152</v>
      </c>
      <c r="G40" s="160" t="s">
        <v>259</v>
      </c>
      <c r="H40" s="160" t="s">
        <v>260</v>
      </c>
      <c r="I40" s="164">
        <v>1200</v>
      </c>
      <c r="J40" s="165">
        <v>1200</v>
      </c>
      <c r="K40" s="33"/>
      <c r="L40" s="33"/>
      <c r="M40" s="166">
        <v>1200</v>
      </c>
      <c r="N40" s="33"/>
      <c r="O40" s="33"/>
      <c r="P40" s="33"/>
      <c r="Q40" s="168"/>
      <c r="R40" s="164"/>
      <c r="S40" s="164"/>
      <c r="T40" s="164"/>
      <c r="U40" s="164"/>
      <c r="V40" s="164"/>
      <c r="W40" s="164"/>
      <c r="X40" s="164"/>
    </row>
    <row r="41" customHeight="1" spans="1:24">
      <c r="A41" s="157"/>
      <c r="B41" s="158"/>
      <c r="C41" s="159" t="s">
        <v>212</v>
      </c>
      <c r="D41" s="160" t="s">
        <v>248</v>
      </c>
      <c r="E41" s="160" t="s">
        <v>143</v>
      </c>
      <c r="F41" s="160" t="s">
        <v>144</v>
      </c>
      <c r="G41" s="160" t="s">
        <v>261</v>
      </c>
      <c r="H41" s="160" t="s">
        <v>262</v>
      </c>
      <c r="I41" s="164">
        <v>4000</v>
      </c>
      <c r="J41" s="165">
        <v>4000</v>
      </c>
      <c r="K41" s="33"/>
      <c r="L41" s="33"/>
      <c r="M41" s="166">
        <v>4000</v>
      </c>
      <c r="N41" s="33"/>
      <c r="O41" s="33"/>
      <c r="P41" s="33"/>
      <c r="Q41" s="168"/>
      <c r="R41" s="164"/>
      <c r="S41" s="164"/>
      <c r="T41" s="164"/>
      <c r="U41" s="164"/>
      <c r="V41" s="164"/>
      <c r="W41" s="164"/>
      <c r="X41" s="164"/>
    </row>
    <row r="42" customHeight="1" spans="1:24">
      <c r="A42" s="157"/>
      <c r="B42" s="158"/>
      <c r="C42" s="159" t="s">
        <v>212</v>
      </c>
      <c r="D42" s="160" t="s">
        <v>263</v>
      </c>
      <c r="E42" s="160" t="s">
        <v>143</v>
      </c>
      <c r="F42" s="160" t="s">
        <v>144</v>
      </c>
      <c r="G42" s="160" t="s">
        <v>264</v>
      </c>
      <c r="H42" s="160" t="s">
        <v>265</v>
      </c>
      <c r="I42" s="164">
        <v>49600</v>
      </c>
      <c r="J42" s="165">
        <v>49600</v>
      </c>
      <c r="K42" s="33"/>
      <c r="L42" s="33"/>
      <c r="M42" s="166">
        <v>49600</v>
      </c>
      <c r="N42" s="33"/>
      <c r="O42" s="33"/>
      <c r="P42" s="33"/>
      <c r="Q42" s="168"/>
      <c r="R42" s="164"/>
      <c r="S42" s="164"/>
      <c r="T42" s="164"/>
      <c r="U42" s="164"/>
      <c r="V42" s="164"/>
      <c r="W42" s="164"/>
      <c r="X42" s="164"/>
    </row>
    <row r="43" customHeight="1" spans="1:24">
      <c r="A43" s="157"/>
      <c r="B43" s="158"/>
      <c r="C43" s="159" t="s">
        <v>212</v>
      </c>
      <c r="D43" s="160" t="s">
        <v>263</v>
      </c>
      <c r="E43" s="160" t="s">
        <v>143</v>
      </c>
      <c r="F43" s="160" t="s">
        <v>144</v>
      </c>
      <c r="G43" s="160" t="s">
        <v>264</v>
      </c>
      <c r="H43" s="160" t="s">
        <v>265</v>
      </c>
      <c r="I43" s="164">
        <v>198000</v>
      </c>
      <c r="J43" s="165">
        <v>198000</v>
      </c>
      <c r="K43" s="33"/>
      <c r="L43" s="33"/>
      <c r="M43" s="166">
        <v>198000</v>
      </c>
      <c r="N43" s="33"/>
      <c r="O43" s="33"/>
      <c r="P43" s="33"/>
      <c r="Q43" s="168"/>
      <c r="R43" s="164"/>
      <c r="S43" s="164"/>
      <c r="T43" s="164"/>
      <c r="U43" s="164"/>
      <c r="V43" s="164"/>
      <c r="W43" s="164"/>
      <c r="X43" s="164"/>
    </row>
    <row r="44" customHeight="1" spans="1:24">
      <c r="A44" s="157"/>
      <c r="B44" s="158"/>
      <c r="C44" s="159" t="s">
        <v>212</v>
      </c>
      <c r="D44" s="160" t="s">
        <v>263</v>
      </c>
      <c r="E44" s="160" t="s">
        <v>143</v>
      </c>
      <c r="F44" s="160" t="s">
        <v>144</v>
      </c>
      <c r="G44" s="160" t="s">
        <v>264</v>
      </c>
      <c r="H44" s="160" t="s">
        <v>265</v>
      </c>
      <c r="I44" s="164">
        <v>9900</v>
      </c>
      <c r="J44" s="165">
        <v>9900</v>
      </c>
      <c r="K44" s="33"/>
      <c r="L44" s="33"/>
      <c r="M44" s="166">
        <v>9900</v>
      </c>
      <c r="N44" s="33"/>
      <c r="O44" s="33"/>
      <c r="P44" s="33"/>
      <c r="Q44" s="168"/>
      <c r="R44" s="164"/>
      <c r="S44" s="164"/>
      <c r="T44" s="164"/>
      <c r="U44" s="164"/>
      <c r="V44" s="164"/>
      <c r="W44" s="164"/>
      <c r="X44" s="164"/>
    </row>
    <row r="45" customHeight="1" spans="1:24">
      <c r="A45" s="157"/>
      <c r="B45" s="158"/>
      <c r="C45" s="159" t="s">
        <v>212</v>
      </c>
      <c r="D45" s="160" t="s">
        <v>266</v>
      </c>
      <c r="E45" s="160" t="s">
        <v>185</v>
      </c>
      <c r="F45" s="160" t="s">
        <v>184</v>
      </c>
      <c r="G45" s="160" t="s">
        <v>219</v>
      </c>
      <c r="H45" s="160" t="s">
        <v>220</v>
      </c>
      <c r="I45" s="164">
        <v>228000</v>
      </c>
      <c r="J45" s="165">
        <v>228000</v>
      </c>
      <c r="K45" s="33"/>
      <c r="L45" s="33"/>
      <c r="M45" s="166">
        <v>228000</v>
      </c>
      <c r="N45" s="33"/>
      <c r="O45" s="33"/>
      <c r="P45" s="33"/>
      <c r="Q45" s="168"/>
      <c r="R45" s="164"/>
      <c r="S45" s="164"/>
      <c r="T45" s="164"/>
      <c r="U45" s="164"/>
      <c r="V45" s="164"/>
      <c r="W45" s="164"/>
      <c r="X45" s="164"/>
    </row>
    <row r="46" customHeight="1" spans="1:24">
      <c r="A46" s="157"/>
      <c r="B46" s="158"/>
      <c r="C46" s="159" t="s">
        <v>212</v>
      </c>
      <c r="D46" s="160" t="s">
        <v>178</v>
      </c>
      <c r="E46" s="160" t="s">
        <v>177</v>
      </c>
      <c r="F46" s="160" t="s">
        <v>178</v>
      </c>
      <c r="G46" s="160" t="s">
        <v>244</v>
      </c>
      <c r="H46" s="160" t="s">
        <v>178</v>
      </c>
      <c r="I46" s="164">
        <v>111240</v>
      </c>
      <c r="J46" s="165">
        <v>111240</v>
      </c>
      <c r="K46" s="33"/>
      <c r="L46" s="33"/>
      <c r="M46" s="166">
        <v>111240</v>
      </c>
      <c r="N46" s="33"/>
      <c r="O46" s="33"/>
      <c r="P46" s="33"/>
      <c r="Q46" s="168"/>
      <c r="R46" s="164"/>
      <c r="S46" s="164"/>
      <c r="T46" s="164"/>
      <c r="U46" s="164"/>
      <c r="V46" s="164"/>
      <c r="W46" s="164"/>
      <c r="X46" s="164"/>
    </row>
    <row r="47" customHeight="1" spans="1:24">
      <c r="A47" s="157"/>
      <c r="B47" s="158"/>
      <c r="C47" s="159" t="s">
        <v>212</v>
      </c>
      <c r="D47" s="160" t="s">
        <v>267</v>
      </c>
      <c r="E47" s="160" t="s">
        <v>185</v>
      </c>
      <c r="F47" s="160" t="s">
        <v>184</v>
      </c>
      <c r="G47" s="160" t="s">
        <v>222</v>
      </c>
      <c r="H47" s="160" t="s">
        <v>223</v>
      </c>
      <c r="I47" s="164">
        <v>323412</v>
      </c>
      <c r="J47" s="165">
        <v>323412</v>
      </c>
      <c r="K47" s="33"/>
      <c r="L47" s="33"/>
      <c r="M47" s="166">
        <v>323412</v>
      </c>
      <c r="N47" s="33"/>
      <c r="O47" s="33"/>
      <c r="P47" s="33"/>
      <c r="Q47" s="168"/>
      <c r="R47" s="164"/>
      <c r="S47" s="164"/>
      <c r="T47" s="164"/>
      <c r="U47" s="164"/>
      <c r="V47" s="164"/>
      <c r="W47" s="164"/>
      <c r="X47" s="164"/>
    </row>
    <row r="48" customHeight="1" spans="1:24">
      <c r="A48" s="157"/>
      <c r="B48" s="158"/>
      <c r="C48" s="159" t="s">
        <v>212</v>
      </c>
      <c r="D48" s="160" t="s">
        <v>267</v>
      </c>
      <c r="E48" s="160" t="s">
        <v>185</v>
      </c>
      <c r="F48" s="160" t="s">
        <v>184</v>
      </c>
      <c r="G48" s="160" t="s">
        <v>224</v>
      </c>
      <c r="H48" s="160" t="s">
        <v>225</v>
      </c>
      <c r="I48" s="164">
        <v>744</v>
      </c>
      <c r="J48" s="165">
        <v>744</v>
      </c>
      <c r="K48" s="33"/>
      <c r="L48" s="33"/>
      <c r="M48" s="166">
        <v>744</v>
      </c>
      <c r="N48" s="33"/>
      <c r="O48" s="33"/>
      <c r="P48" s="33"/>
      <c r="Q48" s="168"/>
      <c r="R48" s="164"/>
      <c r="S48" s="164"/>
      <c r="T48" s="164"/>
      <c r="U48" s="164"/>
      <c r="V48" s="164"/>
      <c r="W48" s="164"/>
      <c r="X48" s="164"/>
    </row>
    <row r="49" customHeight="1" spans="1:24">
      <c r="A49" s="157"/>
      <c r="B49" s="158"/>
      <c r="C49" s="159" t="s">
        <v>212</v>
      </c>
      <c r="D49" s="160" t="s">
        <v>267</v>
      </c>
      <c r="E49" s="160" t="s">
        <v>185</v>
      </c>
      <c r="F49" s="160" t="s">
        <v>184</v>
      </c>
      <c r="G49" s="160" t="s">
        <v>219</v>
      </c>
      <c r="H49" s="160" t="s">
        <v>220</v>
      </c>
      <c r="I49" s="164">
        <v>24000</v>
      </c>
      <c r="J49" s="165">
        <v>24000</v>
      </c>
      <c r="K49" s="33"/>
      <c r="L49" s="33"/>
      <c r="M49" s="166">
        <v>24000</v>
      </c>
      <c r="N49" s="33"/>
      <c r="O49" s="33"/>
      <c r="P49" s="33"/>
      <c r="Q49" s="168"/>
      <c r="R49" s="164"/>
      <c r="S49" s="164"/>
      <c r="T49" s="164"/>
      <c r="U49" s="164"/>
      <c r="V49" s="164"/>
      <c r="W49" s="164"/>
      <c r="X49" s="164"/>
    </row>
    <row r="50" customHeight="1" spans="1:24">
      <c r="A50" s="157"/>
      <c r="B50" s="158"/>
      <c r="C50" s="159" t="s">
        <v>212</v>
      </c>
      <c r="D50" s="160" t="s">
        <v>267</v>
      </c>
      <c r="E50" s="160" t="s">
        <v>185</v>
      </c>
      <c r="F50" s="160" t="s">
        <v>184</v>
      </c>
      <c r="G50" s="160" t="s">
        <v>268</v>
      </c>
      <c r="H50" s="160" t="s">
        <v>269</v>
      </c>
      <c r="I50" s="164">
        <v>234936</v>
      </c>
      <c r="J50" s="165">
        <v>234936</v>
      </c>
      <c r="K50" s="33"/>
      <c r="L50" s="33"/>
      <c r="M50" s="166">
        <v>234936</v>
      </c>
      <c r="N50" s="33"/>
      <c r="O50" s="33"/>
      <c r="P50" s="33"/>
      <c r="Q50" s="168"/>
      <c r="R50" s="164"/>
      <c r="S50" s="164"/>
      <c r="T50" s="164"/>
      <c r="U50" s="164"/>
      <c r="V50" s="164"/>
      <c r="W50" s="164"/>
      <c r="X50" s="164"/>
    </row>
    <row r="51" customHeight="1" spans="1:24">
      <c r="A51" s="157"/>
      <c r="B51" s="158"/>
      <c r="C51" s="159" t="s">
        <v>212</v>
      </c>
      <c r="D51" s="160" t="s">
        <v>267</v>
      </c>
      <c r="E51" s="160" t="s">
        <v>185</v>
      </c>
      <c r="F51" s="160" t="s">
        <v>184</v>
      </c>
      <c r="G51" s="160" t="s">
        <v>268</v>
      </c>
      <c r="H51" s="160" t="s">
        <v>269</v>
      </c>
      <c r="I51" s="164">
        <v>168240</v>
      </c>
      <c r="J51" s="165">
        <v>168240</v>
      </c>
      <c r="K51" s="33"/>
      <c r="L51" s="33"/>
      <c r="M51" s="166">
        <v>168240</v>
      </c>
      <c r="N51" s="33"/>
      <c r="O51" s="33"/>
      <c r="P51" s="33"/>
      <c r="Q51" s="168"/>
      <c r="R51" s="164"/>
      <c r="S51" s="164"/>
      <c r="T51" s="164"/>
      <c r="U51" s="164"/>
      <c r="V51" s="164"/>
      <c r="W51" s="164"/>
      <c r="X51" s="164"/>
    </row>
    <row r="52" customHeight="1" spans="1:24">
      <c r="A52" s="157"/>
      <c r="B52" s="158"/>
      <c r="C52" s="159" t="s">
        <v>212</v>
      </c>
      <c r="D52" s="160" t="s">
        <v>229</v>
      </c>
      <c r="E52" s="160" t="s">
        <v>159</v>
      </c>
      <c r="F52" s="160" t="s">
        <v>160</v>
      </c>
      <c r="G52" s="160" t="s">
        <v>230</v>
      </c>
      <c r="H52" s="160" t="s">
        <v>231</v>
      </c>
      <c r="I52" s="164">
        <v>120720</v>
      </c>
      <c r="J52" s="165">
        <v>120720</v>
      </c>
      <c r="K52" s="33"/>
      <c r="L52" s="33"/>
      <c r="M52" s="166">
        <v>120720</v>
      </c>
      <c r="N52" s="33"/>
      <c r="O52" s="33"/>
      <c r="P52" s="33"/>
      <c r="Q52" s="168"/>
      <c r="R52" s="164"/>
      <c r="S52" s="164"/>
      <c r="T52" s="164"/>
      <c r="U52" s="164"/>
      <c r="V52" s="164"/>
      <c r="W52" s="164"/>
      <c r="X52" s="164"/>
    </row>
    <row r="53" customHeight="1" spans="1:24">
      <c r="A53" s="157"/>
      <c r="B53" s="158"/>
      <c r="C53" s="159" t="s">
        <v>212</v>
      </c>
      <c r="D53" s="160" t="s">
        <v>229</v>
      </c>
      <c r="E53" s="160" t="s">
        <v>167</v>
      </c>
      <c r="F53" s="160" t="s">
        <v>168</v>
      </c>
      <c r="G53" s="160" t="s">
        <v>232</v>
      </c>
      <c r="H53" s="160" t="s">
        <v>233</v>
      </c>
      <c r="I53" s="164">
        <v>59580</v>
      </c>
      <c r="J53" s="165">
        <v>59580</v>
      </c>
      <c r="K53" s="33"/>
      <c r="L53" s="33"/>
      <c r="M53" s="166">
        <v>59580</v>
      </c>
      <c r="N53" s="33"/>
      <c r="O53" s="33"/>
      <c r="P53" s="33"/>
      <c r="Q53" s="168"/>
      <c r="R53" s="164"/>
      <c r="S53" s="164"/>
      <c r="T53" s="164"/>
      <c r="U53" s="164"/>
      <c r="V53" s="164"/>
      <c r="W53" s="164"/>
      <c r="X53" s="164"/>
    </row>
    <row r="54" customHeight="1" spans="1:24">
      <c r="A54" s="157"/>
      <c r="B54" s="158"/>
      <c r="C54" s="159" t="s">
        <v>212</v>
      </c>
      <c r="D54" s="160" t="s">
        <v>229</v>
      </c>
      <c r="E54" s="160" t="s">
        <v>169</v>
      </c>
      <c r="F54" s="160" t="s">
        <v>170</v>
      </c>
      <c r="G54" s="160" t="s">
        <v>234</v>
      </c>
      <c r="H54" s="160" t="s">
        <v>235</v>
      </c>
      <c r="I54" s="164">
        <v>44800</v>
      </c>
      <c r="J54" s="165">
        <v>44800</v>
      </c>
      <c r="K54" s="33"/>
      <c r="L54" s="33"/>
      <c r="M54" s="166">
        <v>44800</v>
      </c>
      <c r="N54" s="33"/>
      <c r="O54" s="33"/>
      <c r="P54" s="33"/>
      <c r="Q54" s="168"/>
      <c r="R54" s="164"/>
      <c r="S54" s="164"/>
      <c r="T54" s="164"/>
      <c r="U54" s="164"/>
      <c r="V54" s="164"/>
      <c r="W54" s="164"/>
      <c r="X54" s="164"/>
    </row>
    <row r="55" customHeight="1" spans="1:24">
      <c r="A55" s="157"/>
      <c r="B55" s="158"/>
      <c r="C55" s="159" t="s">
        <v>212</v>
      </c>
      <c r="D55" s="160" t="s">
        <v>229</v>
      </c>
      <c r="E55" s="160" t="s">
        <v>185</v>
      </c>
      <c r="F55" s="160" t="s">
        <v>184</v>
      </c>
      <c r="G55" s="160" t="s">
        <v>236</v>
      </c>
      <c r="H55" s="160" t="s">
        <v>237</v>
      </c>
      <c r="I55" s="164">
        <v>5400</v>
      </c>
      <c r="J55" s="165">
        <v>5400</v>
      </c>
      <c r="K55" s="33"/>
      <c r="L55" s="33"/>
      <c r="M55" s="166">
        <v>5400</v>
      </c>
      <c r="N55" s="33"/>
      <c r="O55" s="33"/>
      <c r="P55" s="33"/>
      <c r="Q55" s="168"/>
      <c r="R55" s="164"/>
      <c r="S55" s="164"/>
      <c r="T55" s="164"/>
      <c r="U55" s="164"/>
      <c r="V55" s="164"/>
      <c r="W55" s="164"/>
      <c r="X55" s="164"/>
    </row>
    <row r="56" customHeight="1" spans="1:24">
      <c r="A56" s="157"/>
      <c r="B56" s="158"/>
      <c r="C56" s="159" t="s">
        <v>212</v>
      </c>
      <c r="D56" s="160" t="s">
        <v>229</v>
      </c>
      <c r="E56" s="160" t="s">
        <v>171</v>
      </c>
      <c r="F56" s="160" t="s">
        <v>172</v>
      </c>
      <c r="G56" s="160" t="s">
        <v>236</v>
      </c>
      <c r="H56" s="160" t="s">
        <v>237</v>
      </c>
      <c r="I56" s="164">
        <v>3619</v>
      </c>
      <c r="J56" s="165">
        <v>3619</v>
      </c>
      <c r="K56" s="33"/>
      <c r="L56" s="33"/>
      <c r="M56" s="166">
        <v>3619</v>
      </c>
      <c r="N56" s="33"/>
      <c r="O56" s="33"/>
      <c r="P56" s="33"/>
      <c r="Q56" s="168"/>
      <c r="R56" s="164"/>
      <c r="S56" s="164"/>
      <c r="T56" s="164"/>
      <c r="U56" s="164"/>
      <c r="V56" s="164"/>
      <c r="W56" s="164"/>
      <c r="X56" s="164"/>
    </row>
    <row r="57" customHeight="1" spans="1:24">
      <c r="A57" s="157"/>
      <c r="B57" s="158"/>
      <c r="C57" s="159" t="s">
        <v>212</v>
      </c>
      <c r="D57" s="160" t="s">
        <v>229</v>
      </c>
      <c r="E57" s="160" t="s">
        <v>171</v>
      </c>
      <c r="F57" s="160" t="s">
        <v>172</v>
      </c>
      <c r="G57" s="160" t="s">
        <v>236</v>
      </c>
      <c r="H57" s="160" t="s">
        <v>237</v>
      </c>
      <c r="I57" s="164">
        <v>2808</v>
      </c>
      <c r="J57" s="165">
        <v>2808</v>
      </c>
      <c r="K57" s="33"/>
      <c r="L57" s="33"/>
      <c r="M57" s="166">
        <v>2808</v>
      </c>
      <c r="N57" s="33"/>
      <c r="O57" s="33"/>
      <c r="P57" s="33"/>
      <c r="Q57" s="168"/>
      <c r="R57" s="164"/>
      <c r="S57" s="164"/>
      <c r="T57" s="164"/>
      <c r="U57" s="164"/>
      <c r="V57" s="164"/>
      <c r="W57" s="164"/>
      <c r="X57" s="164"/>
    </row>
    <row r="58" customHeight="1" spans="1:24">
      <c r="A58" s="157"/>
      <c r="B58" s="158"/>
      <c r="C58" s="159" t="s">
        <v>212</v>
      </c>
      <c r="D58" s="160" t="s">
        <v>248</v>
      </c>
      <c r="E58" s="160" t="s">
        <v>185</v>
      </c>
      <c r="F58" s="160" t="s">
        <v>184</v>
      </c>
      <c r="G58" s="160" t="s">
        <v>214</v>
      </c>
      <c r="H58" s="160" t="s">
        <v>215</v>
      </c>
      <c r="I58" s="164">
        <v>17648</v>
      </c>
      <c r="J58" s="165">
        <v>17648</v>
      </c>
      <c r="K58" s="33"/>
      <c r="L58" s="33"/>
      <c r="M58" s="166">
        <v>17648</v>
      </c>
      <c r="N58" s="33"/>
      <c r="O58" s="33"/>
      <c r="P58" s="33"/>
      <c r="Q58" s="168"/>
      <c r="R58" s="164"/>
      <c r="S58" s="164"/>
      <c r="T58" s="164"/>
      <c r="U58" s="164"/>
      <c r="V58" s="164"/>
      <c r="W58" s="164"/>
      <c r="X58" s="164"/>
    </row>
    <row r="59" customHeight="1" spans="1:24">
      <c r="A59" s="157"/>
      <c r="B59" s="158"/>
      <c r="C59" s="159" t="s">
        <v>212</v>
      </c>
      <c r="D59" s="160" t="s">
        <v>248</v>
      </c>
      <c r="E59" s="160" t="s">
        <v>157</v>
      </c>
      <c r="F59" s="160" t="s">
        <v>158</v>
      </c>
      <c r="G59" s="160" t="s">
        <v>214</v>
      </c>
      <c r="H59" s="160" t="s">
        <v>215</v>
      </c>
      <c r="I59" s="164">
        <v>600</v>
      </c>
      <c r="J59" s="165">
        <v>600</v>
      </c>
      <c r="K59" s="33"/>
      <c r="L59" s="33"/>
      <c r="M59" s="166">
        <v>600</v>
      </c>
      <c r="N59" s="33"/>
      <c r="O59" s="33"/>
      <c r="P59" s="33"/>
      <c r="Q59" s="168"/>
      <c r="R59" s="164"/>
      <c r="S59" s="164"/>
      <c r="T59" s="164"/>
      <c r="U59" s="164"/>
      <c r="V59" s="164"/>
      <c r="W59" s="164"/>
      <c r="X59" s="164"/>
    </row>
    <row r="60" customHeight="1" spans="1:24">
      <c r="A60" s="157"/>
      <c r="B60" s="158"/>
      <c r="C60" s="159" t="s">
        <v>212</v>
      </c>
      <c r="D60" s="160" t="s">
        <v>248</v>
      </c>
      <c r="E60" s="160" t="s">
        <v>185</v>
      </c>
      <c r="F60" s="160" t="s">
        <v>184</v>
      </c>
      <c r="G60" s="160" t="s">
        <v>249</v>
      </c>
      <c r="H60" s="160" t="s">
        <v>250</v>
      </c>
      <c r="I60" s="164">
        <v>2202</v>
      </c>
      <c r="J60" s="165">
        <v>2202</v>
      </c>
      <c r="K60" s="33"/>
      <c r="L60" s="33"/>
      <c r="M60" s="166">
        <v>2202</v>
      </c>
      <c r="N60" s="33"/>
      <c r="O60" s="33"/>
      <c r="P60" s="33"/>
      <c r="Q60" s="168"/>
      <c r="R60" s="164"/>
      <c r="S60" s="164"/>
      <c r="T60" s="164"/>
      <c r="U60" s="164"/>
      <c r="V60" s="164"/>
      <c r="W60" s="164"/>
      <c r="X60" s="164"/>
    </row>
    <row r="61" customHeight="1" spans="1:24">
      <c r="A61" s="157"/>
      <c r="B61" s="158"/>
      <c r="C61" s="159" t="s">
        <v>212</v>
      </c>
      <c r="D61" s="160" t="s">
        <v>248</v>
      </c>
      <c r="E61" s="160" t="s">
        <v>185</v>
      </c>
      <c r="F61" s="160" t="s">
        <v>184</v>
      </c>
      <c r="G61" s="160" t="s">
        <v>251</v>
      </c>
      <c r="H61" s="160" t="s">
        <v>252</v>
      </c>
      <c r="I61" s="164">
        <v>3402</v>
      </c>
      <c r="J61" s="165">
        <v>3402</v>
      </c>
      <c r="K61" s="33"/>
      <c r="L61" s="33"/>
      <c r="M61" s="166">
        <v>3402</v>
      </c>
      <c r="N61" s="33"/>
      <c r="O61" s="33"/>
      <c r="P61" s="33"/>
      <c r="Q61" s="168"/>
      <c r="R61" s="164"/>
      <c r="S61" s="164"/>
      <c r="T61" s="164"/>
      <c r="U61" s="164"/>
      <c r="V61" s="164"/>
      <c r="W61" s="164"/>
      <c r="X61" s="164"/>
    </row>
    <row r="62" customHeight="1" spans="1:24">
      <c r="A62" s="157"/>
      <c r="B62" s="158"/>
      <c r="C62" s="159" t="s">
        <v>212</v>
      </c>
      <c r="D62" s="160" t="s">
        <v>248</v>
      </c>
      <c r="E62" s="160" t="s">
        <v>185</v>
      </c>
      <c r="F62" s="160" t="s">
        <v>184</v>
      </c>
      <c r="G62" s="160" t="s">
        <v>253</v>
      </c>
      <c r="H62" s="160" t="s">
        <v>254</v>
      </c>
      <c r="I62" s="164">
        <v>3000</v>
      </c>
      <c r="J62" s="165">
        <v>3000</v>
      </c>
      <c r="K62" s="33"/>
      <c r="L62" s="33"/>
      <c r="M62" s="166">
        <v>3000</v>
      </c>
      <c r="N62" s="33"/>
      <c r="O62" s="33"/>
      <c r="P62" s="33"/>
      <c r="Q62" s="168"/>
      <c r="R62" s="164"/>
      <c r="S62" s="164"/>
      <c r="T62" s="164"/>
      <c r="U62" s="164"/>
      <c r="V62" s="164"/>
      <c r="W62" s="164"/>
      <c r="X62" s="164"/>
    </row>
    <row r="63" customHeight="1" spans="1:24">
      <c r="A63" s="157"/>
      <c r="B63" s="158"/>
      <c r="C63" s="159" t="s">
        <v>212</v>
      </c>
      <c r="D63" s="160" t="s">
        <v>248</v>
      </c>
      <c r="E63" s="160" t="s">
        <v>185</v>
      </c>
      <c r="F63" s="160" t="s">
        <v>184</v>
      </c>
      <c r="G63" s="160" t="s">
        <v>255</v>
      </c>
      <c r="H63" s="160" t="s">
        <v>256</v>
      </c>
      <c r="I63" s="164">
        <v>3600</v>
      </c>
      <c r="J63" s="165">
        <v>3600</v>
      </c>
      <c r="K63" s="33"/>
      <c r="L63" s="33"/>
      <c r="M63" s="166">
        <v>3600</v>
      </c>
      <c r="N63" s="33"/>
      <c r="O63" s="33"/>
      <c r="P63" s="33"/>
      <c r="Q63" s="168"/>
      <c r="R63" s="164"/>
      <c r="S63" s="164"/>
      <c r="T63" s="164"/>
      <c r="U63" s="164"/>
      <c r="V63" s="164"/>
      <c r="W63" s="164"/>
      <c r="X63" s="164"/>
    </row>
    <row r="64" customHeight="1" spans="1:24">
      <c r="A64" s="157"/>
      <c r="B64" s="158"/>
      <c r="C64" s="159" t="s">
        <v>212</v>
      </c>
      <c r="D64" s="160" t="s">
        <v>248</v>
      </c>
      <c r="E64" s="160" t="s">
        <v>185</v>
      </c>
      <c r="F64" s="160" t="s">
        <v>184</v>
      </c>
      <c r="G64" s="160" t="s">
        <v>257</v>
      </c>
      <c r="H64" s="160" t="s">
        <v>258</v>
      </c>
      <c r="I64" s="164">
        <v>3600</v>
      </c>
      <c r="J64" s="165">
        <v>3600</v>
      </c>
      <c r="K64" s="33"/>
      <c r="L64" s="33"/>
      <c r="M64" s="166">
        <v>3600</v>
      </c>
      <c r="N64" s="33"/>
      <c r="O64" s="33"/>
      <c r="P64" s="33"/>
      <c r="Q64" s="168"/>
      <c r="R64" s="164"/>
      <c r="S64" s="164"/>
      <c r="T64" s="164"/>
      <c r="U64" s="164"/>
      <c r="V64" s="164"/>
      <c r="W64" s="164"/>
      <c r="X64" s="164"/>
    </row>
    <row r="65" customHeight="1" spans="1:24">
      <c r="A65" s="157"/>
      <c r="B65" s="158"/>
      <c r="C65" s="159" t="s">
        <v>212</v>
      </c>
      <c r="D65" s="160" t="s">
        <v>248</v>
      </c>
      <c r="E65" s="160" t="s">
        <v>185</v>
      </c>
      <c r="F65" s="160" t="s">
        <v>184</v>
      </c>
      <c r="G65" s="160" t="s">
        <v>261</v>
      </c>
      <c r="H65" s="160" t="s">
        <v>262</v>
      </c>
      <c r="I65" s="164">
        <v>6000</v>
      </c>
      <c r="J65" s="165">
        <v>6000</v>
      </c>
      <c r="K65" s="33"/>
      <c r="L65" s="33"/>
      <c r="M65" s="166">
        <v>6000</v>
      </c>
      <c r="N65" s="33"/>
      <c r="O65" s="33"/>
      <c r="P65" s="33"/>
      <c r="Q65" s="168"/>
      <c r="R65" s="164"/>
      <c r="S65" s="164"/>
      <c r="T65" s="164"/>
      <c r="U65" s="164"/>
      <c r="V65" s="164"/>
      <c r="W65" s="164"/>
      <c r="X65" s="164"/>
    </row>
    <row r="66" customHeight="1" spans="1:24">
      <c r="A66" s="157"/>
      <c r="B66" s="158"/>
      <c r="C66" s="159" t="s">
        <v>212</v>
      </c>
      <c r="D66" s="160" t="s">
        <v>248</v>
      </c>
      <c r="E66" s="160" t="s">
        <v>151</v>
      </c>
      <c r="F66" s="160" t="s">
        <v>152</v>
      </c>
      <c r="G66" s="160" t="s">
        <v>259</v>
      </c>
      <c r="H66" s="160" t="s">
        <v>260</v>
      </c>
      <c r="I66" s="164">
        <v>1800</v>
      </c>
      <c r="J66" s="165">
        <v>1800</v>
      </c>
      <c r="K66" s="33"/>
      <c r="L66" s="33"/>
      <c r="M66" s="166">
        <v>1800</v>
      </c>
      <c r="N66" s="33"/>
      <c r="O66" s="33"/>
      <c r="P66" s="33"/>
      <c r="Q66" s="168"/>
      <c r="R66" s="164"/>
      <c r="S66" s="164"/>
      <c r="T66" s="164"/>
      <c r="U66" s="164"/>
      <c r="V66" s="164"/>
      <c r="W66" s="164"/>
      <c r="X66" s="164"/>
    </row>
    <row r="67" customHeight="1" spans="1:24">
      <c r="A67" s="157"/>
      <c r="B67" s="158"/>
      <c r="C67" s="159" t="s">
        <v>212</v>
      </c>
      <c r="D67" s="160" t="s">
        <v>248</v>
      </c>
      <c r="E67" s="160" t="s">
        <v>185</v>
      </c>
      <c r="F67" s="160" t="s">
        <v>184</v>
      </c>
      <c r="G67" s="160" t="s">
        <v>216</v>
      </c>
      <c r="H67" s="160" t="s">
        <v>217</v>
      </c>
      <c r="I67" s="164">
        <v>18000</v>
      </c>
      <c r="J67" s="165">
        <v>18000</v>
      </c>
      <c r="K67" s="33"/>
      <c r="L67" s="33"/>
      <c r="M67" s="166">
        <v>18000</v>
      </c>
      <c r="N67" s="33"/>
      <c r="O67" s="33"/>
      <c r="P67" s="33"/>
      <c r="Q67" s="168"/>
      <c r="R67" s="164"/>
      <c r="S67" s="164"/>
      <c r="T67" s="164"/>
      <c r="U67" s="164"/>
      <c r="V67" s="164"/>
      <c r="W67" s="164"/>
      <c r="X67" s="164"/>
    </row>
    <row r="68" customHeight="1" spans="1:24">
      <c r="A68" s="157"/>
      <c r="B68" s="158"/>
      <c r="C68" s="159" t="s">
        <v>212</v>
      </c>
      <c r="D68" s="160" t="s">
        <v>270</v>
      </c>
      <c r="E68" s="160" t="s">
        <v>157</v>
      </c>
      <c r="F68" s="160" t="s">
        <v>158</v>
      </c>
      <c r="G68" s="160" t="s">
        <v>239</v>
      </c>
      <c r="H68" s="160" t="s">
        <v>240</v>
      </c>
      <c r="I68" s="164">
        <v>20400</v>
      </c>
      <c r="J68" s="165">
        <v>20400</v>
      </c>
      <c r="K68" s="33"/>
      <c r="L68" s="33"/>
      <c r="M68" s="166">
        <v>20400</v>
      </c>
      <c r="N68" s="33"/>
      <c r="O68" s="33"/>
      <c r="P68" s="33"/>
      <c r="Q68" s="168"/>
      <c r="R68" s="164"/>
      <c r="S68" s="164"/>
      <c r="T68" s="164"/>
      <c r="U68" s="164"/>
      <c r="V68" s="164"/>
      <c r="W68" s="164"/>
      <c r="X68" s="164"/>
    </row>
    <row r="69" ht="20.25" customHeight="1" spans="1:24">
      <c r="A69" s="157"/>
      <c r="B69" s="158"/>
      <c r="C69" s="159" t="s">
        <v>212</v>
      </c>
      <c r="D69" s="160" t="s">
        <v>190</v>
      </c>
      <c r="E69" s="160" t="s">
        <v>185</v>
      </c>
      <c r="F69" s="160" t="s">
        <v>184</v>
      </c>
      <c r="G69" s="160" t="s">
        <v>243</v>
      </c>
      <c r="H69" s="160" t="s">
        <v>190</v>
      </c>
      <c r="I69" s="164">
        <v>1000</v>
      </c>
      <c r="J69" s="165">
        <v>1000</v>
      </c>
      <c r="K69" s="33"/>
      <c r="L69" s="33"/>
      <c r="M69" s="166">
        <v>1000</v>
      </c>
      <c r="N69" s="33"/>
      <c r="O69" s="33"/>
      <c r="P69" s="33"/>
      <c r="Q69" s="168"/>
      <c r="R69" s="164"/>
      <c r="S69" s="164"/>
      <c r="T69" s="164"/>
      <c r="U69" s="164"/>
      <c r="V69" s="164"/>
      <c r="W69" s="164"/>
      <c r="X69" s="164"/>
    </row>
    <row r="70" ht="17.25" customHeight="1" spans="1:24">
      <c r="A70" s="169"/>
      <c r="B70" s="170"/>
      <c r="C70" s="171" t="s">
        <v>212</v>
      </c>
      <c r="D70" s="172" t="s">
        <v>241</v>
      </c>
      <c r="E70" s="172" t="s">
        <v>185</v>
      </c>
      <c r="F70" s="172" t="s">
        <v>184</v>
      </c>
      <c r="G70" s="172" t="s">
        <v>242</v>
      </c>
      <c r="H70" s="172" t="s">
        <v>241</v>
      </c>
      <c r="I70" s="174">
        <v>14546.64</v>
      </c>
      <c r="J70" s="175">
        <v>14546.64</v>
      </c>
      <c r="K70" s="176"/>
      <c r="L70" s="176"/>
      <c r="M70" s="177">
        <v>14546.64</v>
      </c>
      <c r="N70" s="176"/>
      <c r="O70" s="176"/>
      <c r="P70" s="176"/>
      <c r="Q70" s="178"/>
      <c r="R70" s="174"/>
      <c r="S70" s="174"/>
      <c r="T70" s="174"/>
      <c r="U70" s="174"/>
      <c r="V70" s="174"/>
      <c r="W70" s="174"/>
      <c r="X70" s="174"/>
    </row>
    <row r="71" customHeight="1" spans="1:24">
      <c r="A71" s="173" t="s">
        <v>56</v>
      </c>
      <c r="B71" s="173"/>
      <c r="C71" s="173"/>
      <c r="D71" s="173"/>
      <c r="E71" s="173"/>
      <c r="F71" s="173"/>
      <c r="G71" s="173"/>
      <c r="H71" s="173"/>
      <c r="I71" s="33">
        <v>2866559.28</v>
      </c>
      <c r="J71" s="33">
        <v>2866559.28</v>
      </c>
      <c r="K71" s="33"/>
      <c r="L71" s="33"/>
      <c r="M71" s="33">
        <v>2866559.28</v>
      </c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</row>
  </sheetData>
  <mergeCells count="34">
    <mergeCell ref="A3:X3"/>
    <mergeCell ref="A4:H4"/>
    <mergeCell ref="I5:X5"/>
    <mergeCell ref="J6:N6"/>
    <mergeCell ref="O6:Q6"/>
    <mergeCell ref="S6:X6"/>
    <mergeCell ref="A71:H71"/>
    <mergeCell ref="A5:A8"/>
    <mergeCell ref="A10:A70"/>
    <mergeCell ref="B5:B8"/>
    <mergeCell ref="B10:B44"/>
    <mergeCell ref="B45:B70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7"/>
  <sheetViews>
    <sheetView showZeros="0" topLeftCell="E1" workbookViewId="0">
      <pane ySplit="1" topLeftCell="A2" activePane="bottomLeft" state="frozen"/>
      <selection/>
      <selection pane="bottomLeft" activeCell="K21" sqref="K21"/>
    </sheetView>
  </sheetViews>
  <sheetFormatPr defaultColWidth="9.14166666666667" defaultRowHeight="14.25" customHeight="1"/>
  <cols>
    <col min="1" max="1" width="10.2833333333333" customWidth="1"/>
    <col min="2" max="2" width="13.425" customWidth="1"/>
    <col min="3" max="3" width="56.375" customWidth="1"/>
    <col min="4" max="4" width="38.5" customWidth="1"/>
    <col min="5" max="5" width="11.1416666666667" customWidth="1"/>
    <col min="6" max="6" width="17.7166666666667" customWidth="1"/>
    <col min="7" max="7" width="9.85" customWidth="1"/>
    <col min="8" max="8" width="17.7166666666667" customWidth="1"/>
    <col min="9" max="13" width="20" customWidth="1"/>
    <col min="14" max="14" width="12.2833333333333" customWidth="1"/>
    <col min="15" max="15" width="12.7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2:23">
      <c r="B2" s="145"/>
      <c r="E2" s="2"/>
      <c r="F2" s="2"/>
      <c r="G2" s="2"/>
      <c r="H2" s="2"/>
      <c r="U2" s="145"/>
      <c r="W2" s="151" t="s">
        <v>271</v>
      </c>
    </row>
    <row r="3" ht="46.5" customHeight="1" spans="1:23">
      <c r="A3" s="4" t="str">
        <f>"2025"&amp;"年部门项目支出预算表"</f>
        <v>2025年部门项目支出预算表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ht="13.5" customHeight="1" spans="1:23">
      <c r="A4" s="5" t="s">
        <v>1</v>
      </c>
      <c r="B4" s="6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U4" s="145"/>
      <c r="W4" s="127" t="s">
        <v>2</v>
      </c>
    </row>
    <row r="5" ht="21.75" customHeight="1" spans="1:23">
      <c r="A5" s="9" t="s">
        <v>272</v>
      </c>
      <c r="B5" s="10" t="s">
        <v>196</v>
      </c>
      <c r="C5" s="9" t="s">
        <v>197</v>
      </c>
      <c r="D5" s="9" t="s">
        <v>273</v>
      </c>
      <c r="E5" s="10" t="s">
        <v>198</v>
      </c>
      <c r="F5" s="10" t="s">
        <v>199</v>
      </c>
      <c r="G5" s="10" t="s">
        <v>274</v>
      </c>
      <c r="H5" s="10" t="s">
        <v>275</v>
      </c>
      <c r="I5" s="27" t="s">
        <v>56</v>
      </c>
      <c r="J5" s="11" t="s">
        <v>276</v>
      </c>
      <c r="K5" s="12"/>
      <c r="L5" s="12"/>
      <c r="M5" s="13"/>
      <c r="N5" s="11" t="s">
        <v>204</v>
      </c>
      <c r="O5" s="12"/>
      <c r="P5" s="13"/>
      <c r="Q5" s="10" t="s">
        <v>62</v>
      </c>
      <c r="R5" s="11" t="s">
        <v>63</v>
      </c>
      <c r="S5" s="12"/>
      <c r="T5" s="12"/>
      <c r="U5" s="12"/>
      <c r="V5" s="12"/>
      <c r="W5" s="13"/>
    </row>
    <row r="6" ht="21.75" customHeight="1" spans="1:23">
      <c r="A6" s="14"/>
      <c r="B6" s="28"/>
      <c r="C6" s="14"/>
      <c r="D6" s="14"/>
      <c r="E6" s="15"/>
      <c r="F6" s="15"/>
      <c r="G6" s="15"/>
      <c r="H6" s="15"/>
      <c r="I6" s="28"/>
      <c r="J6" s="146" t="s">
        <v>59</v>
      </c>
      <c r="K6" s="147"/>
      <c r="L6" s="10" t="s">
        <v>60</v>
      </c>
      <c r="M6" s="10" t="s">
        <v>61</v>
      </c>
      <c r="N6" s="10" t="s">
        <v>59</v>
      </c>
      <c r="O6" s="10" t="s">
        <v>60</v>
      </c>
      <c r="P6" s="10" t="s">
        <v>61</v>
      </c>
      <c r="Q6" s="15"/>
      <c r="R6" s="10" t="s">
        <v>58</v>
      </c>
      <c r="S6" s="10" t="s">
        <v>65</v>
      </c>
      <c r="T6" s="10" t="s">
        <v>210</v>
      </c>
      <c r="U6" s="10" t="s">
        <v>67</v>
      </c>
      <c r="V6" s="10" t="s">
        <v>68</v>
      </c>
      <c r="W6" s="10" t="s">
        <v>69</v>
      </c>
    </row>
    <row r="7" ht="21" customHeight="1" spans="1:23">
      <c r="A7" s="28"/>
      <c r="B7" s="28"/>
      <c r="C7" s="28"/>
      <c r="D7" s="28"/>
      <c r="E7" s="28"/>
      <c r="F7" s="28"/>
      <c r="G7" s="28"/>
      <c r="H7" s="28"/>
      <c r="I7" s="28"/>
      <c r="J7" s="148" t="s">
        <v>58</v>
      </c>
      <c r="K7" s="149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</row>
    <row r="8" ht="39.75" customHeight="1" spans="1:23">
      <c r="A8" s="17"/>
      <c r="B8" s="19"/>
      <c r="C8" s="17"/>
      <c r="D8" s="17"/>
      <c r="E8" s="18"/>
      <c r="F8" s="18"/>
      <c r="G8" s="18"/>
      <c r="H8" s="18"/>
      <c r="I8" s="19"/>
      <c r="J8" s="72" t="s">
        <v>58</v>
      </c>
      <c r="K8" s="72" t="s">
        <v>277</v>
      </c>
      <c r="L8" s="18"/>
      <c r="M8" s="18"/>
      <c r="N8" s="18"/>
      <c r="O8" s="18"/>
      <c r="P8" s="18"/>
      <c r="Q8" s="18"/>
      <c r="R8" s="18"/>
      <c r="S8" s="18"/>
      <c r="T8" s="18"/>
      <c r="U8" s="19"/>
      <c r="V8" s="18"/>
      <c r="W8" s="18"/>
    </row>
    <row r="9" ht="15" customHeight="1" spans="1:23">
      <c r="A9" s="20">
        <v>1</v>
      </c>
      <c r="B9" s="20">
        <v>2</v>
      </c>
      <c r="C9" s="20">
        <v>3</v>
      </c>
      <c r="D9" s="20">
        <v>4</v>
      </c>
      <c r="E9" s="20">
        <v>5</v>
      </c>
      <c r="F9" s="20">
        <v>6</v>
      </c>
      <c r="G9" s="20">
        <v>7</v>
      </c>
      <c r="H9" s="20">
        <v>8</v>
      </c>
      <c r="I9" s="20">
        <v>9</v>
      </c>
      <c r="J9" s="20">
        <v>10</v>
      </c>
      <c r="K9" s="20">
        <v>11</v>
      </c>
      <c r="L9" s="42">
        <v>12</v>
      </c>
      <c r="M9" s="42">
        <v>13</v>
      </c>
      <c r="N9" s="42">
        <v>14</v>
      </c>
      <c r="O9" s="42">
        <v>15</v>
      </c>
      <c r="P9" s="42">
        <v>16</v>
      </c>
      <c r="Q9" s="42">
        <v>17</v>
      </c>
      <c r="R9" s="42">
        <v>18</v>
      </c>
      <c r="S9" s="42">
        <v>19</v>
      </c>
      <c r="T9" s="42">
        <v>20</v>
      </c>
      <c r="U9" s="20">
        <v>21</v>
      </c>
      <c r="V9" s="42">
        <v>22</v>
      </c>
      <c r="W9" s="20">
        <v>23</v>
      </c>
    </row>
    <row r="10" ht="15" customHeight="1" spans="1:23">
      <c r="A10" s="34" t="s">
        <v>278</v>
      </c>
      <c r="B10" s="20">
        <v>312</v>
      </c>
      <c r="C10" s="76" t="s">
        <v>279</v>
      </c>
      <c r="D10" s="20" t="s">
        <v>71</v>
      </c>
      <c r="E10" s="34" t="s">
        <v>145</v>
      </c>
      <c r="F10" s="34" t="s">
        <v>146</v>
      </c>
      <c r="G10" s="34">
        <v>30311</v>
      </c>
      <c r="H10" s="34" t="s">
        <v>280</v>
      </c>
      <c r="I10" s="150">
        <v>341010</v>
      </c>
      <c r="J10" s="150">
        <v>341010</v>
      </c>
      <c r="K10" s="150">
        <v>341010</v>
      </c>
      <c r="L10" s="42"/>
      <c r="M10" s="42"/>
      <c r="N10" s="42"/>
      <c r="O10" s="42"/>
      <c r="P10" s="42"/>
      <c r="Q10" s="42"/>
      <c r="R10" s="42"/>
      <c r="S10" s="42"/>
      <c r="T10" s="42"/>
      <c r="U10" s="20"/>
      <c r="V10" s="42"/>
      <c r="W10" s="20"/>
    </row>
    <row r="11" ht="15" customHeight="1" spans="1:23">
      <c r="A11" s="34" t="s">
        <v>278</v>
      </c>
      <c r="B11" s="20">
        <v>312</v>
      </c>
      <c r="C11" s="76" t="s">
        <v>279</v>
      </c>
      <c r="D11" s="20" t="s">
        <v>71</v>
      </c>
      <c r="E11" s="34" t="s">
        <v>145</v>
      </c>
      <c r="F11" s="34" t="s">
        <v>146</v>
      </c>
      <c r="G11" s="34" t="s">
        <v>239</v>
      </c>
      <c r="H11" s="34" t="s">
        <v>240</v>
      </c>
      <c r="I11" s="150">
        <v>183100</v>
      </c>
      <c r="J11" s="150">
        <v>183100</v>
      </c>
      <c r="K11" s="150">
        <v>183100</v>
      </c>
      <c r="L11" s="42"/>
      <c r="M11" s="42"/>
      <c r="N11" s="42"/>
      <c r="O11" s="42"/>
      <c r="P11" s="42"/>
      <c r="Q11" s="42"/>
      <c r="R11" s="42"/>
      <c r="S11" s="42"/>
      <c r="T11" s="42"/>
      <c r="U11" s="20"/>
      <c r="V11" s="42"/>
      <c r="W11" s="20"/>
    </row>
    <row r="12" ht="15" customHeight="1" spans="1:23">
      <c r="A12" s="34" t="s">
        <v>278</v>
      </c>
      <c r="B12" s="20">
        <v>312</v>
      </c>
      <c r="C12" s="76" t="s">
        <v>279</v>
      </c>
      <c r="D12" s="20" t="s">
        <v>71</v>
      </c>
      <c r="E12" s="34" t="s">
        <v>145</v>
      </c>
      <c r="F12" s="34" t="s">
        <v>146</v>
      </c>
      <c r="G12" s="34" t="s">
        <v>214</v>
      </c>
      <c r="H12" s="34" t="s">
        <v>215</v>
      </c>
      <c r="I12" s="150">
        <v>87890</v>
      </c>
      <c r="J12" s="150">
        <v>87890</v>
      </c>
      <c r="K12" s="150">
        <v>87890</v>
      </c>
      <c r="L12" s="150"/>
      <c r="M12" s="150"/>
      <c r="N12" s="150"/>
      <c r="O12" s="42"/>
      <c r="P12" s="42"/>
      <c r="Q12" s="42"/>
      <c r="R12" s="42"/>
      <c r="S12" s="42"/>
      <c r="T12" s="42"/>
      <c r="U12" s="20"/>
      <c r="V12" s="42"/>
      <c r="W12" s="20"/>
    </row>
    <row r="13" ht="15" customHeight="1" spans="1:23">
      <c r="A13" s="34" t="s">
        <v>281</v>
      </c>
      <c r="B13" s="20">
        <v>313</v>
      </c>
      <c r="C13" s="76" t="s">
        <v>282</v>
      </c>
      <c r="D13" s="20" t="s">
        <v>71</v>
      </c>
      <c r="E13" s="34" t="s">
        <v>145</v>
      </c>
      <c r="F13" s="34" t="s">
        <v>146</v>
      </c>
      <c r="G13" s="34" t="s">
        <v>214</v>
      </c>
      <c r="H13" s="34" t="s">
        <v>215</v>
      </c>
      <c r="I13" s="150">
        <v>188000</v>
      </c>
      <c r="J13" s="150">
        <v>188000</v>
      </c>
      <c r="K13" s="150">
        <v>188000</v>
      </c>
      <c r="L13" s="150"/>
      <c r="M13" s="150"/>
      <c r="N13" s="150"/>
      <c r="O13" s="42"/>
      <c r="P13" s="42"/>
      <c r="Q13" s="42"/>
      <c r="R13" s="42"/>
      <c r="S13" s="42"/>
      <c r="T13" s="42"/>
      <c r="U13" s="20"/>
      <c r="V13" s="42"/>
      <c r="W13" s="20"/>
    </row>
    <row r="14" ht="15" customHeight="1" spans="1:23">
      <c r="A14" s="34" t="s">
        <v>283</v>
      </c>
      <c r="B14" s="20">
        <v>312</v>
      </c>
      <c r="C14" s="31" t="s">
        <v>284</v>
      </c>
      <c r="D14" s="20" t="s">
        <v>71</v>
      </c>
      <c r="E14" s="34" t="s">
        <v>145</v>
      </c>
      <c r="F14" s="34" t="s">
        <v>146</v>
      </c>
      <c r="G14" s="34" t="s">
        <v>239</v>
      </c>
      <c r="H14" s="34" t="s">
        <v>240</v>
      </c>
      <c r="I14" s="150">
        <v>11516</v>
      </c>
      <c r="J14" s="150"/>
      <c r="K14" s="150"/>
      <c r="L14" s="150"/>
      <c r="M14" s="150"/>
      <c r="N14" s="150">
        <v>11516</v>
      </c>
      <c r="O14" s="42"/>
      <c r="P14" s="42"/>
      <c r="Q14" s="42"/>
      <c r="R14" s="42"/>
      <c r="S14" s="42"/>
      <c r="T14" s="42"/>
      <c r="U14" s="20"/>
      <c r="V14" s="42"/>
      <c r="W14" s="20"/>
    </row>
    <row r="15" ht="15" customHeight="1" spans="1:23">
      <c r="A15" s="34" t="s">
        <v>278</v>
      </c>
      <c r="B15" s="20">
        <v>312</v>
      </c>
      <c r="C15" s="31" t="s">
        <v>285</v>
      </c>
      <c r="D15" s="20" t="s">
        <v>71</v>
      </c>
      <c r="E15" s="34" t="s">
        <v>145</v>
      </c>
      <c r="F15" s="34" t="s">
        <v>146</v>
      </c>
      <c r="G15" s="34" t="s">
        <v>239</v>
      </c>
      <c r="H15" s="34" t="s">
        <v>240</v>
      </c>
      <c r="I15" s="150">
        <v>200100</v>
      </c>
      <c r="J15" s="150"/>
      <c r="K15" s="150"/>
      <c r="L15" s="150"/>
      <c r="M15" s="150"/>
      <c r="N15" s="150">
        <v>200100</v>
      </c>
      <c r="O15" s="42"/>
      <c r="P15" s="42"/>
      <c r="Q15" s="42"/>
      <c r="R15" s="42"/>
      <c r="S15" s="42"/>
      <c r="T15" s="42"/>
      <c r="U15" s="20"/>
      <c r="V15" s="42"/>
      <c r="W15" s="20"/>
    </row>
    <row r="16" ht="21.75" customHeight="1" spans="1:23">
      <c r="A16" s="34" t="s">
        <v>286</v>
      </c>
      <c r="B16" s="75">
        <v>313</v>
      </c>
      <c r="C16" s="31" t="s">
        <v>287</v>
      </c>
      <c r="D16" s="20" t="s">
        <v>71</v>
      </c>
      <c r="E16" s="34" t="s">
        <v>145</v>
      </c>
      <c r="F16" s="34" t="s">
        <v>146</v>
      </c>
      <c r="G16" s="34" t="s">
        <v>214</v>
      </c>
      <c r="H16" s="34" t="s">
        <v>215</v>
      </c>
      <c r="I16" s="150">
        <v>7861.35</v>
      </c>
      <c r="J16" s="150"/>
      <c r="K16" s="150"/>
      <c r="L16" s="150"/>
      <c r="M16" s="150"/>
      <c r="N16" s="150">
        <v>7861.35</v>
      </c>
      <c r="O16" s="85"/>
      <c r="P16" s="85"/>
      <c r="Q16" s="85"/>
      <c r="R16" s="85"/>
      <c r="S16" s="85"/>
      <c r="T16" s="85"/>
      <c r="U16" s="85"/>
      <c r="V16" s="85"/>
      <c r="W16" s="85"/>
    </row>
    <row r="17" ht="18.75" customHeight="1" spans="1:23">
      <c r="A17" s="38" t="s">
        <v>288</v>
      </c>
      <c r="B17" s="39"/>
      <c r="C17" s="39"/>
      <c r="D17" s="39"/>
      <c r="E17" s="39"/>
      <c r="F17" s="39"/>
      <c r="G17" s="39"/>
      <c r="H17" s="40"/>
      <c r="I17" s="150">
        <v>1019477.35</v>
      </c>
      <c r="J17" s="150">
        <v>800000</v>
      </c>
      <c r="K17" s="150">
        <v>800000</v>
      </c>
      <c r="L17" s="150"/>
      <c r="M17" s="150"/>
      <c r="N17" s="150">
        <v>219477.35</v>
      </c>
      <c r="O17" s="85"/>
      <c r="P17" s="85"/>
      <c r="Q17" s="85"/>
      <c r="R17" s="85"/>
      <c r="S17" s="85"/>
      <c r="T17" s="85"/>
      <c r="U17" s="85"/>
      <c r="V17" s="85"/>
      <c r="W17" s="85"/>
    </row>
  </sheetData>
  <mergeCells count="28">
    <mergeCell ref="A3:W3"/>
    <mergeCell ref="A4:H4"/>
    <mergeCell ref="J5:M5"/>
    <mergeCell ref="N5:P5"/>
    <mergeCell ref="R5:W5"/>
    <mergeCell ref="A17:H17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6"/>
  <sheetViews>
    <sheetView showZeros="0" workbookViewId="0">
      <pane ySplit="1" topLeftCell="A8" activePane="bottomLeft" state="frozen"/>
      <selection/>
      <selection pane="bottomLeft" activeCell="G15" sqref="G15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24.12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" customHeight="1" spans="10:10">
      <c r="J2" s="3" t="s">
        <v>289</v>
      </c>
    </row>
    <row r="3" ht="39.75" customHeight="1" spans="1:10">
      <c r="A3" s="70" t="str">
        <f>"2025"&amp;"年部门项目支出绩效目标表"</f>
        <v>2025年部门项目支出绩效目标表</v>
      </c>
      <c r="B3" s="4"/>
      <c r="C3" s="4"/>
      <c r="D3" s="4"/>
      <c r="E3" s="4"/>
      <c r="F3" s="71"/>
      <c r="G3" s="4"/>
      <c r="H3" s="71"/>
      <c r="I3" s="71"/>
      <c r="J3" s="4"/>
    </row>
    <row r="4" ht="17.25" customHeight="1" spans="1:1">
      <c r="A4" s="5" t="s">
        <v>1</v>
      </c>
    </row>
    <row r="5" ht="44.25" customHeight="1" spans="1:10">
      <c r="A5" s="72" t="s">
        <v>197</v>
      </c>
      <c r="B5" s="72" t="s">
        <v>290</v>
      </c>
      <c r="C5" s="72" t="s">
        <v>291</v>
      </c>
      <c r="D5" s="72" t="s">
        <v>292</v>
      </c>
      <c r="E5" s="72" t="s">
        <v>293</v>
      </c>
      <c r="F5" s="73" t="s">
        <v>294</v>
      </c>
      <c r="G5" s="72" t="s">
        <v>295</v>
      </c>
      <c r="H5" s="73" t="s">
        <v>296</v>
      </c>
      <c r="I5" s="73" t="s">
        <v>297</v>
      </c>
      <c r="J5" s="72" t="s">
        <v>298</v>
      </c>
    </row>
    <row r="6" ht="18.75" customHeight="1" spans="1:10">
      <c r="A6" s="142">
        <v>1</v>
      </c>
      <c r="B6" s="142">
        <v>2</v>
      </c>
      <c r="C6" s="142">
        <v>3</v>
      </c>
      <c r="D6" s="142">
        <v>4</v>
      </c>
      <c r="E6" s="142">
        <v>5</v>
      </c>
      <c r="F6" s="42">
        <v>6</v>
      </c>
      <c r="G6" s="142">
        <v>7</v>
      </c>
      <c r="H6" s="42">
        <v>8</v>
      </c>
      <c r="I6" s="42">
        <v>9</v>
      </c>
      <c r="J6" s="142">
        <v>10</v>
      </c>
    </row>
    <row r="7" ht="51" customHeight="1" spans="1:10">
      <c r="A7" s="143" t="s">
        <v>282</v>
      </c>
      <c r="B7" s="143" t="s">
        <v>299</v>
      </c>
      <c r="C7" s="144" t="s">
        <v>300</v>
      </c>
      <c r="D7" s="144" t="s">
        <v>301</v>
      </c>
      <c r="E7" s="144" t="s">
        <v>302</v>
      </c>
      <c r="F7" s="144" t="s">
        <v>303</v>
      </c>
      <c r="G7" s="144" t="s">
        <v>95</v>
      </c>
      <c r="H7" s="144" t="s">
        <v>304</v>
      </c>
      <c r="I7" s="144" t="s">
        <v>305</v>
      </c>
      <c r="J7" s="144" t="s">
        <v>306</v>
      </c>
    </row>
    <row r="8" ht="87" customHeight="1" spans="1:10">
      <c r="A8" s="143"/>
      <c r="B8" s="143" t="s">
        <v>299</v>
      </c>
      <c r="C8" s="144" t="s">
        <v>307</v>
      </c>
      <c r="D8" s="144" t="s">
        <v>308</v>
      </c>
      <c r="E8" s="144" t="s">
        <v>309</v>
      </c>
      <c r="F8" s="144" t="s">
        <v>303</v>
      </c>
      <c r="G8" s="144" t="s">
        <v>310</v>
      </c>
      <c r="H8" s="144" t="s">
        <v>311</v>
      </c>
      <c r="I8" s="144" t="s">
        <v>305</v>
      </c>
      <c r="J8" s="144" t="s">
        <v>312</v>
      </c>
    </row>
    <row r="9" ht="103" customHeight="1" spans="1:10">
      <c r="A9" s="143"/>
      <c r="B9" s="143" t="s">
        <v>299</v>
      </c>
      <c r="C9" s="144" t="s">
        <v>313</v>
      </c>
      <c r="D9" s="144" t="s">
        <v>314</v>
      </c>
      <c r="E9" s="144" t="s">
        <v>315</v>
      </c>
      <c r="F9" s="144" t="s">
        <v>303</v>
      </c>
      <c r="G9" s="144" t="s">
        <v>316</v>
      </c>
      <c r="H9" s="144" t="s">
        <v>317</v>
      </c>
      <c r="I9" s="144" t="s">
        <v>305</v>
      </c>
      <c r="J9" s="144" t="s">
        <v>318</v>
      </c>
    </row>
    <row r="10" ht="42" customHeight="1" spans="1:10">
      <c r="A10" s="143" t="s">
        <v>279</v>
      </c>
      <c r="B10" s="143" t="s">
        <v>319</v>
      </c>
      <c r="C10" s="144" t="s">
        <v>300</v>
      </c>
      <c r="D10" s="144" t="s">
        <v>301</v>
      </c>
      <c r="E10" s="144" t="s">
        <v>320</v>
      </c>
      <c r="F10" s="144" t="s">
        <v>321</v>
      </c>
      <c r="G10" s="144" t="s">
        <v>322</v>
      </c>
      <c r="H10" s="144" t="s">
        <v>323</v>
      </c>
      <c r="I10" s="144" t="s">
        <v>305</v>
      </c>
      <c r="J10" s="144" t="s">
        <v>324</v>
      </c>
    </row>
    <row r="11" ht="39" customHeight="1" spans="1:10">
      <c r="A11" s="143"/>
      <c r="B11" s="143" t="s">
        <v>319</v>
      </c>
      <c r="C11" s="144" t="s">
        <v>300</v>
      </c>
      <c r="D11" s="144" t="s">
        <v>301</v>
      </c>
      <c r="E11" s="144" t="s">
        <v>325</v>
      </c>
      <c r="F11" s="144" t="s">
        <v>303</v>
      </c>
      <c r="G11" s="144" t="s">
        <v>97</v>
      </c>
      <c r="H11" s="144" t="s">
        <v>304</v>
      </c>
      <c r="I11" s="144" t="s">
        <v>305</v>
      </c>
      <c r="J11" s="144" t="s">
        <v>326</v>
      </c>
    </row>
    <row r="12" ht="56" customHeight="1" spans="1:10">
      <c r="A12" s="143"/>
      <c r="B12" s="143" t="s">
        <v>319</v>
      </c>
      <c r="C12" s="144" t="s">
        <v>300</v>
      </c>
      <c r="D12" s="144" t="s">
        <v>301</v>
      </c>
      <c r="E12" s="144" t="s">
        <v>327</v>
      </c>
      <c r="F12" s="144" t="s">
        <v>303</v>
      </c>
      <c r="G12" s="144" t="s">
        <v>328</v>
      </c>
      <c r="H12" s="144" t="s">
        <v>311</v>
      </c>
      <c r="I12" s="144" t="s">
        <v>305</v>
      </c>
      <c r="J12" s="144" t="s">
        <v>329</v>
      </c>
    </row>
    <row r="13" ht="64" customHeight="1" spans="1:10">
      <c r="A13" s="143"/>
      <c r="B13" s="143" t="s">
        <v>319</v>
      </c>
      <c r="C13" s="144" t="s">
        <v>300</v>
      </c>
      <c r="D13" s="144" t="s">
        <v>301</v>
      </c>
      <c r="E13" s="144" t="s">
        <v>330</v>
      </c>
      <c r="F13" s="144" t="s">
        <v>321</v>
      </c>
      <c r="G13" s="144" t="s">
        <v>88</v>
      </c>
      <c r="H13" s="144" t="s">
        <v>331</v>
      </c>
      <c r="I13" s="144" t="s">
        <v>305</v>
      </c>
      <c r="J13" s="144" t="s">
        <v>332</v>
      </c>
    </row>
    <row r="14" ht="48" customHeight="1" spans="1:10">
      <c r="A14" s="143"/>
      <c r="B14" s="143" t="s">
        <v>319</v>
      </c>
      <c r="C14" s="144" t="s">
        <v>300</v>
      </c>
      <c r="D14" s="144" t="s">
        <v>333</v>
      </c>
      <c r="E14" s="144" t="s">
        <v>334</v>
      </c>
      <c r="F14" s="144" t="s">
        <v>335</v>
      </c>
      <c r="G14" s="144" t="s">
        <v>93</v>
      </c>
      <c r="H14" s="144" t="s">
        <v>336</v>
      </c>
      <c r="I14" s="144" t="s">
        <v>305</v>
      </c>
      <c r="J14" s="144" t="s">
        <v>337</v>
      </c>
    </row>
    <row r="15" ht="39" customHeight="1" spans="1:10">
      <c r="A15" s="143"/>
      <c r="B15" s="143" t="s">
        <v>319</v>
      </c>
      <c r="C15" s="144" t="s">
        <v>307</v>
      </c>
      <c r="D15" s="144" t="s">
        <v>308</v>
      </c>
      <c r="E15" s="144" t="s">
        <v>338</v>
      </c>
      <c r="F15" s="144" t="s">
        <v>303</v>
      </c>
      <c r="G15" s="144" t="s">
        <v>339</v>
      </c>
      <c r="H15" s="144" t="s">
        <v>311</v>
      </c>
      <c r="I15" s="144" t="s">
        <v>305</v>
      </c>
      <c r="J15" s="144" t="s">
        <v>340</v>
      </c>
    </row>
    <row r="16" ht="50" customHeight="1" spans="1:10">
      <c r="A16" s="143"/>
      <c r="B16" s="143" t="s">
        <v>319</v>
      </c>
      <c r="C16" s="144" t="s">
        <v>313</v>
      </c>
      <c r="D16" s="144" t="s">
        <v>314</v>
      </c>
      <c r="E16" s="144" t="s">
        <v>341</v>
      </c>
      <c r="F16" s="144" t="s">
        <v>303</v>
      </c>
      <c r="G16" s="144" t="s">
        <v>316</v>
      </c>
      <c r="H16" s="144" t="s">
        <v>317</v>
      </c>
      <c r="I16" s="144" t="s">
        <v>305</v>
      </c>
      <c r="J16" s="144" t="s">
        <v>342</v>
      </c>
    </row>
  </sheetData>
  <mergeCells count="6">
    <mergeCell ref="A3:J3"/>
    <mergeCell ref="A4:H4"/>
    <mergeCell ref="A7:A9"/>
    <mergeCell ref="A10:A16"/>
    <mergeCell ref="B7:B9"/>
    <mergeCell ref="B10:B16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2"/>
  <sheetViews>
    <sheetView showZeros="0" workbookViewId="0">
      <pane ySplit="1" topLeftCell="A2" activePane="bottomLeft" state="frozen"/>
      <selection/>
      <selection pane="bottomLeft" activeCell="B18" sqref="B18"/>
    </sheetView>
  </sheetViews>
  <sheetFormatPr defaultColWidth="9.14166666666667" defaultRowHeight="14.25" customHeight="1" outlineLevelCol="5"/>
  <cols>
    <col min="1" max="1" width="32.1416666666667" customWidth="1"/>
    <col min="2" max="2" width="20.7166666666667" customWidth="1"/>
    <col min="3" max="3" width="32.1416666666667" customWidth="1"/>
    <col min="4" max="4" width="27.7166666666667" customWidth="1"/>
    <col min="5" max="6" width="36.7" customWidth="1"/>
  </cols>
  <sheetData>
    <row r="1" customHeight="1" spans="1:6">
      <c r="A1" s="1"/>
      <c r="B1" s="1"/>
      <c r="C1" s="1"/>
      <c r="D1" s="1"/>
      <c r="E1" s="1"/>
      <c r="F1" s="1"/>
    </row>
    <row r="2" ht="12" customHeight="1" spans="1:6">
      <c r="A2" s="128">
        <v>1</v>
      </c>
      <c r="B2" s="129">
        <v>0</v>
      </c>
      <c r="C2" s="128">
        <v>1</v>
      </c>
      <c r="D2" s="130"/>
      <c r="E2" s="130"/>
      <c r="F2" s="127" t="s">
        <v>343</v>
      </c>
    </row>
    <row r="3" ht="42" customHeight="1" spans="1:6">
      <c r="A3" s="131" t="str">
        <f>"2025"&amp;"年部门政府性基金预算支出预算表"</f>
        <v>2025年部门政府性基金预算支出预算表</v>
      </c>
      <c r="B3" s="131" t="s">
        <v>344</v>
      </c>
      <c r="C3" s="132"/>
      <c r="D3" s="133"/>
      <c r="E3" s="133"/>
      <c r="F3" s="133"/>
    </row>
    <row r="4" ht="13.5" customHeight="1" spans="1:6">
      <c r="A4" s="5" t="s">
        <v>1</v>
      </c>
      <c r="B4" s="5" t="s">
        <v>345</v>
      </c>
      <c r="C4" s="128"/>
      <c r="D4" s="130"/>
      <c r="E4" s="130"/>
      <c r="F4" s="127" t="s">
        <v>2</v>
      </c>
    </row>
    <row r="5" ht="19.5" customHeight="1" spans="1:6">
      <c r="A5" s="134" t="s">
        <v>195</v>
      </c>
      <c r="B5" s="135" t="s">
        <v>76</v>
      </c>
      <c r="C5" s="134" t="s">
        <v>77</v>
      </c>
      <c r="D5" s="11" t="s">
        <v>346</v>
      </c>
      <c r="E5" s="12"/>
      <c r="F5" s="13"/>
    </row>
    <row r="6" ht="18.75" customHeight="1" spans="1:6">
      <c r="A6" s="136"/>
      <c r="B6" s="137"/>
      <c r="C6" s="136"/>
      <c r="D6" s="16" t="s">
        <v>56</v>
      </c>
      <c r="E6" s="11" t="s">
        <v>79</v>
      </c>
      <c r="F6" s="16" t="s">
        <v>80</v>
      </c>
    </row>
    <row r="7" ht="18.75" customHeight="1" spans="1:6">
      <c r="A7" s="73">
        <v>1</v>
      </c>
      <c r="B7" s="138" t="s">
        <v>87</v>
      </c>
      <c r="C7" s="73">
        <v>3</v>
      </c>
      <c r="D7" s="139">
        <v>4</v>
      </c>
      <c r="E7" s="139">
        <v>5</v>
      </c>
      <c r="F7" s="139">
        <v>6</v>
      </c>
    </row>
    <row r="8" ht="21" customHeight="1" spans="1:6">
      <c r="A8" s="21"/>
      <c r="B8" s="21"/>
      <c r="C8" s="21"/>
      <c r="D8" s="85"/>
      <c r="E8" s="85"/>
      <c r="F8" s="85"/>
    </row>
    <row r="9" ht="21" customHeight="1" spans="1:6">
      <c r="A9" s="21"/>
      <c r="B9" s="21"/>
      <c r="C9" s="21"/>
      <c r="D9" s="85"/>
      <c r="E9" s="85"/>
      <c r="F9" s="85"/>
    </row>
    <row r="10" ht="18.75" customHeight="1" spans="1:6">
      <c r="A10" s="140" t="s">
        <v>288</v>
      </c>
      <c r="B10" s="140" t="s">
        <v>288</v>
      </c>
      <c r="C10" s="141" t="s">
        <v>288</v>
      </c>
      <c r="D10" s="85"/>
      <c r="E10" s="85"/>
      <c r="F10" s="85"/>
    </row>
    <row r="12" customHeight="1" spans="1:1">
      <c r="A12" t="s">
        <v>347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3"/>
  <sheetViews>
    <sheetView showZeros="0" workbookViewId="0">
      <pane ySplit="1" topLeftCell="A2" activePane="bottomLeft" state="frozen"/>
      <selection/>
      <selection pane="bottomLeft" activeCell="B18" sqref="B18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166666666667" customWidth="1"/>
    <col min="5" max="5" width="35.2833333333333" customWidth="1"/>
    <col min="6" max="6" width="7.71666666666667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.75" customHeight="1" spans="2:19">
      <c r="B2" s="89"/>
      <c r="C2" s="89"/>
      <c r="R2" s="3"/>
      <c r="S2" s="3" t="s">
        <v>348</v>
      </c>
    </row>
    <row r="3" ht="41.25" customHeight="1" spans="1:19">
      <c r="A3" s="78" t="str">
        <f>"2025"&amp;"年部门政府采购预算表"</f>
        <v>2025年部门政府采购预算表</v>
      </c>
      <c r="B3" s="71"/>
      <c r="C3" s="71"/>
      <c r="D3" s="4"/>
      <c r="E3" s="4"/>
      <c r="F3" s="4"/>
      <c r="G3" s="4"/>
      <c r="H3" s="4"/>
      <c r="I3" s="4"/>
      <c r="J3" s="4"/>
      <c r="K3" s="4"/>
      <c r="L3" s="4"/>
      <c r="M3" s="71"/>
      <c r="N3" s="4"/>
      <c r="O3" s="4"/>
      <c r="P3" s="71"/>
      <c r="Q3" s="4"/>
      <c r="R3" s="71"/>
      <c r="S3" s="71"/>
    </row>
    <row r="4" ht="18.75" customHeight="1" spans="1:19">
      <c r="A4" s="117" t="s">
        <v>1</v>
      </c>
      <c r="B4" s="91"/>
      <c r="C4" s="91"/>
      <c r="D4" s="7"/>
      <c r="E4" s="7"/>
      <c r="F4" s="7"/>
      <c r="G4" s="7"/>
      <c r="H4" s="7"/>
      <c r="I4" s="7"/>
      <c r="J4" s="7"/>
      <c r="K4" s="7"/>
      <c r="L4" s="7"/>
      <c r="R4" s="8"/>
      <c r="S4" s="127" t="s">
        <v>2</v>
      </c>
    </row>
    <row r="5" ht="15.75" customHeight="1" spans="1:19">
      <c r="A5" s="10" t="s">
        <v>194</v>
      </c>
      <c r="B5" s="92" t="s">
        <v>195</v>
      </c>
      <c r="C5" s="92" t="s">
        <v>349</v>
      </c>
      <c r="D5" s="93" t="s">
        <v>350</v>
      </c>
      <c r="E5" s="93" t="s">
        <v>351</v>
      </c>
      <c r="F5" s="93" t="s">
        <v>352</v>
      </c>
      <c r="G5" s="93" t="s">
        <v>353</v>
      </c>
      <c r="H5" s="93" t="s">
        <v>354</v>
      </c>
      <c r="I5" s="105" t="s">
        <v>202</v>
      </c>
      <c r="J5" s="105"/>
      <c r="K5" s="105"/>
      <c r="L5" s="105"/>
      <c r="M5" s="106"/>
      <c r="N5" s="105"/>
      <c r="O5" s="105"/>
      <c r="P5" s="86"/>
      <c r="Q5" s="105"/>
      <c r="R5" s="106"/>
      <c r="S5" s="87"/>
    </row>
    <row r="6" ht="17.25" customHeight="1" spans="1:19">
      <c r="A6" s="15"/>
      <c r="B6" s="94"/>
      <c r="C6" s="94"/>
      <c r="D6" s="95"/>
      <c r="E6" s="95"/>
      <c r="F6" s="95"/>
      <c r="G6" s="95"/>
      <c r="H6" s="95"/>
      <c r="I6" s="95" t="s">
        <v>56</v>
      </c>
      <c r="J6" s="95" t="s">
        <v>59</v>
      </c>
      <c r="K6" s="95" t="s">
        <v>355</v>
      </c>
      <c r="L6" s="95" t="s">
        <v>356</v>
      </c>
      <c r="M6" s="107" t="s">
        <v>357</v>
      </c>
      <c r="N6" s="108" t="s">
        <v>358</v>
      </c>
      <c r="O6" s="108"/>
      <c r="P6" s="115"/>
      <c r="Q6" s="108"/>
      <c r="R6" s="116"/>
      <c r="S6" s="96"/>
    </row>
    <row r="7" ht="54" customHeight="1" spans="1:19">
      <c r="A7" s="18"/>
      <c r="B7" s="96"/>
      <c r="C7" s="96"/>
      <c r="D7" s="97"/>
      <c r="E7" s="97"/>
      <c r="F7" s="97"/>
      <c r="G7" s="97"/>
      <c r="H7" s="97"/>
      <c r="I7" s="97"/>
      <c r="J7" s="97" t="s">
        <v>58</v>
      </c>
      <c r="K7" s="97"/>
      <c r="L7" s="97"/>
      <c r="M7" s="109"/>
      <c r="N7" s="97" t="s">
        <v>58</v>
      </c>
      <c r="O7" s="97" t="s">
        <v>65</v>
      </c>
      <c r="P7" s="96" t="s">
        <v>66</v>
      </c>
      <c r="Q7" s="97" t="s">
        <v>67</v>
      </c>
      <c r="R7" s="109" t="s">
        <v>68</v>
      </c>
      <c r="S7" s="96" t="s">
        <v>69</v>
      </c>
    </row>
    <row r="8" ht="18" customHeight="1" spans="1:19">
      <c r="A8" s="118">
        <v>1</v>
      </c>
      <c r="B8" s="118" t="s">
        <v>87</v>
      </c>
      <c r="C8" s="119">
        <v>3</v>
      </c>
      <c r="D8" s="119">
        <v>4</v>
      </c>
      <c r="E8" s="118">
        <v>5</v>
      </c>
      <c r="F8" s="118">
        <v>6</v>
      </c>
      <c r="G8" s="118">
        <v>7</v>
      </c>
      <c r="H8" s="118">
        <v>8</v>
      </c>
      <c r="I8" s="118">
        <v>9</v>
      </c>
      <c r="J8" s="118">
        <v>10</v>
      </c>
      <c r="K8" s="118">
        <v>11</v>
      </c>
      <c r="L8" s="118">
        <v>12</v>
      </c>
      <c r="M8" s="118">
        <v>13</v>
      </c>
      <c r="N8" s="118">
        <v>14</v>
      </c>
      <c r="O8" s="118">
        <v>15</v>
      </c>
      <c r="P8" s="118">
        <v>16</v>
      </c>
      <c r="Q8" s="118">
        <v>17</v>
      </c>
      <c r="R8" s="118">
        <v>18</v>
      </c>
      <c r="S8" s="118">
        <v>19</v>
      </c>
    </row>
    <row r="9" ht="21" customHeight="1" spans="1:19">
      <c r="A9" s="120"/>
      <c r="B9" s="121"/>
      <c r="C9" s="121"/>
      <c r="D9" s="122"/>
      <c r="E9" s="122"/>
      <c r="F9" s="122"/>
      <c r="G9" s="123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</row>
    <row r="10" ht="21" customHeight="1" spans="1:19">
      <c r="A10" s="100" t="s">
        <v>288</v>
      </c>
      <c r="B10" s="101"/>
      <c r="C10" s="101"/>
      <c r="D10" s="102"/>
      <c r="E10" s="102"/>
      <c r="F10" s="102"/>
      <c r="G10" s="124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</row>
    <row r="11" ht="21" customHeight="1" spans="1:19">
      <c r="A11" s="117" t="s">
        <v>359</v>
      </c>
      <c r="B11" s="5"/>
      <c r="C11" s="5"/>
      <c r="D11" s="117"/>
      <c r="E11" s="117"/>
      <c r="F11" s="117"/>
      <c r="G11" s="125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</row>
    <row r="13" customHeight="1" spans="1:1">
      <c r="A13" t="s">
        <v>347</v>
      </c>
    </row>
  </sheetData>
  <mergeCells count="19">
    <mergeCell ref="A3:S3"/>
    <mergeCell ref="A4:H4"/>
    <mergeCell ref="I5:S5"/>
    <mergeCell ref="N6:S6"/>
    <mergeCell ref="A10:G10"/>
    <mergeCell ref="A11:S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0"/>
  <sheetViews>
    <sheetView showZeros="0" topLeftCell="I1" workbookViewId="0">
      <pane ySplit="1" topLeftCell="A2" activePane="bottomLeft" state="frozen"/>
      <selection/>
      <selection pane="bottomLeft" activeCell="I16" sqref="I16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6.5" customHeight="1" spans="1:20">
      <c r="A2" s="82"/>
      <c r="B2" s="89"/>
      <c r="C2" s="89"/>
      <c r="D2" s="89"/>
      <c r="E2" s="89"/>
      <c r="F2" s="89"/>
      <c r="G2" s="89"/>
      <c r="H2" s="82"/>
      <c r="I2" s="82"/>
      <c r="J2" s="82"/>
      <c r="K2" s="82"/>
      <c r="L2" s="82"/>
      <c r="M2" s="82"/>
      <c r="N2" s="103"/>
      <c r="O2" s="82"/>
      <c r="P2" s="82"/>
      <c r="Q2" s="89"/>
      <c r="R2" s="82"/>
      <c r="S2" s="113"/>
      <c r="T2" s="113" t="s">
        <v>360</v>
      </c>
    </row>
    <row r="3" ht="41.25" customHeight="1" spans="1:20">
      <c r="A3" s="78" t="str">
        <f>"2025"&amp;"年部门政府购买服务预算表"</f>
        <v>2025年部门政府购买服务预算表</v>
      </c>
      <c r="B3" s="71"/>
      <c r="C3" s="71"/>
      <c r="D3" s="71"/>
      <c r="E3" s="71"/>
      <c r="F3" s="71"/>
      <c r="G3" s="71"/>
      <c r="H3" s="90"/>
      <c r="I3" s="90"/>
      <c r="J3" s="90"/>
      <c r="K3" s="90"/>
      <c r="L3" s="90"/>
      <c r="M3" s="90"/>
      <c r="N3" s="104"/>
      <c r="O3" s="90"/>
      <c r="P3" s="90"/>
      <c r="Q3" s="71"/>
      <c r="R3" s="90"/>
      <c r="S3" s="104"/>
      <c r="T3" s="71"/>
    </row>
    <row r="4" ht="22.5" customHeight="1" spans="1:20">
      <c r="A4" s="79" t="s">
        <v>1</v>
      </c>
      <c r="B4" s="91"/>
      <c r="C4" s="91"/>
      <c r="D4" s="91"/>
      <c r="E4" s="91"/>
      <c r="F4" s="91"/>
      <c r="G4" s="91"/>
      <c r="H4" s="80"/>
      <c r="I4" s="80"/>
      <c r="J4" s="80"/>
      <c r="K4" s="80"/>
      <c r="L4" s="80"/>
      <c r="M4" s="80"/>
      <c r="N4" s="103"/>
      <c r="O4" s="82"/>
      <c r="P4" s="82"/>
      <c r="Q4" s="89"/>
      <c r="R4" s="82"/>
      <c r="S4" s="114"/>
      <c r="T4" s="113" t="s">
        <v>2</v>
      </c>
    </row>
    <row r="5" ht="24" customHeight="1" spans="1:20">
      <c r="A5" s="10" t="s">
        <v>194</v>
      </c>
      <c r="B5" s="92" t="s">
        <v>195</v>
      </c>
      <c r="C5" s="92" t="s">
        <v>349</v>
      </c>
      <c r="D5" s="92" t="s">
        <v>361</v>
      </c>
      <c r="E5" s="92" t="s">
        <v>362</v>
      </c>
      <c r="F5" s="92" t="s">
        <v>363</v>
      </c>
      <c r="G5" s="92" t="s">
        <v>364</v>
      </c>
      <c r="H5" s="93" t="s">
        <v>365</v>
      </c>
      <c r="I5" s="93" t="s">
        <v>366</v>
      </c>
      <c r="J5" s="105" t="s">
        <v>202</v>
      </c>
      <c r="K5" s="105"/>
      <c r="L5" s="105"/>
      <c r="M5" s="105"/>
      <c r="N5" s="106"/>
      <c r="O5" s="105"/>
      <c r="P5" s="105"/>
      <c r="Q5" s="86"/>
      <c r="R5" s="105"/>
      <c r="S5" s="106"/>
      <c r="T5" s="87"/>
    </row>
    <row r="6" ht="24" customHeight="1" spans="1:20">
      <c r="A6" s="15"/>
      <c r="B6" s="94"/>
      <c r="C6" s="94"/>
      <c r="D6" s="94"/>
      <c r="E6" s="94"/>
      <c r="F6" s="94"/>
      <c r="G6" s="94"/>
      <c r="H6" s="95"/>
      <c r="I6" s="95"/>
      <c r="J6" s="95" t="s">
        <v>56</v>
      </c>
      <c r="K6" s="95" t="s">
        <v>59</v>
      </c>
      <c r="L6" s="95" t="s">
        <v>355</v>
      </c>
      <c r="M6" s="95" t="s">
        <v>356</v>
      </c>
      <c r="N6" s="107" t="s">
        <v>357</v>
      </c>
      <c r="O6" s="108" t="s">
        <v>358</v>
      </c>
      <c r="P6" s="108"/>
      <c r="Q6" s="115"/>
      <c r="R6" s="108"/>
      <c r="S6" s="116"/>
      <c r="T6" s="96"/>
    </row>
    <row r="7" ht="54" customHeight="1" spans="1:20">
      <c r="A7" s="18"/>
      <c r="B7" s="96"/>
      <c r="C7" s="96"/>
      <c r="D7" s="96"/>
      <c r="E7" s="96"/>
      <c r="F7" s="96"/>
      <c r="G7" s="96"/>
      <c r="H7" s="97"/>
      <c r="I7" s="97"/>
      <c r="J7" s="97"/>
      <c r="K7" s="97" t="s">
        <v>58</v>
      </c>
      <c r="L7" s="97"/>
      <c r="M7" s="97"/>
      <c r="N7" s="109"/>
      <c r="O7" s="97" t="s">
        <v>58</v>
      </c>
      <c r="P7" s="97" t="s">
        <v>65</v>
      </c>
      <c r="Q7" s="96" t="s">
        <v>66</v>
      </c>
      <c r="R7" s="97" t="s">
        <v>67</v>
      </c>
      <c r="S7" s="109" t="s">
        <v>68</v>
      </c>
      <c r="T7" s="96" t="s">
        <v>69</v>
      </c>
    </row>
    <row r="8" ht="17.25" customHeight="1" spans="1:20">
      <c r="A8" s="19">
        <v>1</v>
      </c>
      <c r="B8" s="96">
        <v>2</v>
      </c>
      <c r="C8" s="19">
        <v>3</v>
      </c>
      <c r="D8" s="19">
        <v>4</v>
      </c>
      <c r="E8" s="96">
        <v>5</v>
      </c>
      <c r="F8" s="19">
        <v>6</v>
      </c>
      <c r="G8" s="19">
        <v>7</v>
      </c>
      <c r="H8" s="96">
        <v>8</v>
      </c>
      <c r="I8" s="19">
        <v>9</v>
      </c>
      <c r="J8" s="19">
        <v>10</v>
      </c>
      <c r="K8" s="96">
        <v>11</v>
      </c>
      <c r="L8" s="19">
        <v>12</v>
      </c>
      <c r="M8" s="19">
        <v>13</v>
      </c>
      <c r="N8" s="96">
        <v>14</v>
      </c>
      <c r="O8" s="19">
        <v>15</v>
      </c>
      <c r="P8" s="19">
        <v>16</v>
      </c>
      <c r="Q8" s="96">
        <v>17</v>
      </c>
      <c r="R8" s="19">
        <v>18</v>
      </c>
      <c r="S8" s="19">
        <v>19</v>
      </c>
      <c r="T8" s="19">
        <v>20</v>
      </c>
    </row>
    <row r="9" ht="40" customHeight="1" spans="1:20">
      <c r="A9" s="19" t="s">
        <v>71</v>
      </c>
      <c r="B9" s="96" t="s">
        <v>71</v>
      </c>
      <c r="C9" s="98" t="s">
        <v>282</v>
      </c>
      <c r="D9" s="99" t="s">
        <v>367</v>
      </c>
      <c r="E9" s="99" t="s">
        <v>368</v>
      </c>
      <c r="F9" s="99" t="s">
        <v>80</v>
      </c>
      <c r="G9" s="99" t="s">
        <v>369</v>
      </c>
      <c r="H9" s="99" t="s">
        <v>102</v>
      </c>
      <c r="I9" s="110" t="s">
        <v>370</v>
      </c>
      <c r="J9" s="111">
        <v>100000</v>
      </c>
      <c r="K9" s="111" t="s">
        <v>371</v>
      </c>
      <c r="L9" s="85"/>
      <c r="M9" s="85"/>
      <c r="N9" s="85"/>
      <c r="O9" s="85"/>
      <c r="P9" s="85"/>
      <c r="Q9" s="85"/>
      <c r="R9" s="85"/>
      <c r="S9" s="85"/>
      <c r="T9" s="85"/>
    </row>
    <row r="10" ht="21" customHeight="1" spans="1:20">
      <c r="A10" s="100" t="s">
        <v>288</v>
      </c>
      <c r="B10" s="101"/>
      <c r="C10" s="101"/>
      <c r="D10" s="101"/>
      <c r="E10" s="101"/>
      <c r="F10" s="101"/>
      <c r="G10" s="101"/>
      <c r="H10" s="102"/>
      <c r="I10" s="112"/>
      <c r="J10" s="111">
        <v>100000</v>
      </c>
      <c r="K10" s="111" t="s">
        <v>371</v>
      </c>
      <c r="L10" s="85"/>
      <c r="M10" s="85"/>
      <c r="N10" s="85"/>
      <c r="O10" s="85"/>
      <c r="P10" s="85"/>
      <c r="Q10" s="85"/>
      <c r="R10" s="85"/>
      <c r="S10" s="85"/>
      <c r="T10" s="85"/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1"/>
  <sheetViews>
    <sheetView showZeros="0" workbookViewId="0">
      <pane ySplit="1" topLeftCell="A2" activePane="bottomLeft" state="frozen"/>
      <selection/>
      <selection pane="bottomLeft" activeCell="D15" sqref="D15"/>
    </sheetView>
  </sheetViews>
  <sheetFormatPr defaultColWidth="9.14166666666667" defaultRowHeight="14.25" customHeight="1"/>
  <cols>
    <col min="1" max="1" width="37.7" customWidth="1"/>
    <col min="2" max="24" width="20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7.25" customHeight="1" spans="4:24">
      <c r="D2" s="77"/>
      <c r="W2" s="3"/>
      <c r="X2" s="3" t="s">
        <v>372</v>
      </c>
    </row>
    <row r="3" ht="41.25" customHeight="1" spans="1:24">
      <c r="A3" s="78" t="str">
        <f>"2025"&amp;"年对下转移支付预算表"</f>
        <v>2025年对下转移支付预算表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71"/>
      <c r="X3" s="71"/>
    </row>
    <row r="4" ht="18" customHeight="1" spans="1:24">
      <c r="A4" s="79" t="s">
        <v>1</v>
      </c>
      <c r="B4" s="80"/>
      <c r="C4" s="80"/>
      <c r="D4" s="81"/>
      <c r="E4" s="82"/>
      <c r="F4" s="82"/>
      <c r="G4" s="82"/>
      <c r="H4" s="82"/>
      <c r="I4" s="82"/>
      <c r="W4" s="8"/>
      <c r="X4" s="8" t="s">
        <v>2</v>
      </c>
    </row>
    <row r="5" ht="19.5" customHeight="1" spans="1:24">
      <c r="A5" s="27" t="s">
        <v>373</v>
      </c>
      <c r="B5" s="11" t="s">
        <v>202</v>
      </c>
      <c r="C5" s="12"/>
      <c r="D5" s="12"/>
      <c r="E5" s="11" t="s">
        <v>374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86"/>
      <c r="X5" s="87"/>
    </row>
    <row r="6" ht="40.5" customHeight="1" spans="1:24">
      <c r="A6" s="19"/>
      <c r="B6" s="28" t="s">
        <v>56</v>
      </c>
      <c r="C6" s="10" t="s">
        <v>59</v>
      </c>
      <c r="D6" s="83" t="s">
        <v>355</v>
      </c>
      <c r="E6" s="54" t="s">
        <v>375</v>
      </c>
      <c r="F6" s="54" t="s">
        <v>376</v>
      </c>
      <c r="G6" s="54" t="s">
        <v>377</v>
      </c>
      <c r="H6" s="54" t="s">
        <v>378</v>
      </c>
      <c r="I6" s="54" t="s">
        <v>379</v>
      </c>
      <c r="J6" s="54" t="s">
        <v>380</v>
      </c>
      <c r="K6" s="54" t="s">
        <v>381</v>
      </c>
      <c r="L6" s="54" t="s">
        <v>382</v>
      </c>
      <c r="M6" s="54" t="s">
        <v>383</v>
      </c>
      <c r="N6" s="54" t="s">
        <v>384</v>
      </c>
      <c r="O6" s="54" t="s">
        <v>385</v>
      </c>
      <c r="P6" s="54" t="s">
        <v>386</v>
      </c>
      <c r="Q6" s="54" t="s">
        <v>387</v>
      </c>
      <c r="R6" s="54" t="s">
        <v>388</v>
      </c>
      <c r="S6" s="54" t="s">
        <v>389</v>
      </c>
      <c r="T6" s="54" t="s">
        <v>390</v>
      </c>
      <c r="U6" s="54" t="s">
        <v>391</v>
      </c>
      <c r="V6" s="54" t="s">
        <v>392</v>
      </c>
      <c r="W6" s="54" t="s">
        <v>393</v>
      </c>
      <c r="X6" s="88" t="s">
        <v>394</v>
      </c>
    </row>
    <row r="7" ht="19.5" customHeight="1" spans="1:24">
      <c r="A7" s="20">
        <v>1</v>
      </c>
      <c r="B7" s="20">
        <v>2</v>
      </c>
      <c r="C7" s="20">
        <v>3</v>
      </c>
      <c r="D7" s="84">
        <v>4</v>
      </c>
      <c r="E7" s="42">
        <v>5</v>
      </c>
      <c r="F7" s="20">
        <v>6</v>
      </c>
      <c r="G7" s="20">
        <v>7</v>
      </c>
      <c r="H7" s="84">
        <v>8</v>
      </c>
      <c r="I7" s="20">
        <v>9</v>
      </c>
      <c r="J7" s="20">
        <v>10</v>
      </c>
      <c r="K7" s="20">
        <v>11</v>
      </c>
      <c r="L7" s="84">
        <v>12</v>
      </c>
      <c r="M7" s="20">
        <v>13</v>
      </c>
      <c r="N7" s="20">
        <v>14</v>
      </c>
      <c r="O7" s="20">
        <v>15</v>
      </c>
      <c r="P7" s="84">
        <v>16</v>
      </c>
      <c r="Q7" s="20">
        <v>17</v>
      </c>
      <c r="R7" s="20">
        <v>18</v>
      </c>
      <c r="S7" s="20">
        <v>19</v>
      </c>
      <c r="T7" s="84">
        <v>20</v>
      </c>
      <c r="U7" s="84">
        <v>21</v>
      </c>
      <c r="V7" s="84">
        <v>22</v>
      </c>
      <c r="W7" s="42">
        <v>23</v>
      </c>
      <c r="X7" s="42">
        <v>24</v>
      </c>
    </row>
    <row r="8" ht="19.5" customHeight="1" spans="1:24">
      <c r="A8" s="29"/>
      <c r="B8" s="85"/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</row>
    <row r="9" ht="19.5" customHeight="1" spans="1:24">
      <c r="A9" s="74"/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</row>
    <row r="11" customHeight="1" spans="1:1">
      <c r="A11" t="s">
        <v>347</v>
      </c>
    </row>
  </sheetData>
  <mergeCells count="5">
    <mergeCell ref="A3:X3"/>
    <mergeCell ref="A4:I4"/>
    <mergeCell ref="B5:D5"/>
    <mergeCell ref="E5:X5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0"/>
  <sheetViews>
    <sheetView showZeros="0" workbookViewId="0">
      <pane ySplit="1" topLeftCell="A2" activePane="bottomLeft" state="frozen"/>
      <selection/>
      <selection pane="bottomLeft" activeCell="B17" sqref="B17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6.5" customHeight="1" spans="10:10">
      <c r="J2" s="3" t="s">
        <v>395</v>
      </c>
    </row>
    <row r="3" ht="41.25" customHeight="1" spans="1:10">
      <c r="A3" s="70" t="str">
        <f>"2025"&amp;"年对下转移支付绩效目标表"</f>
        <v>2025年对下转移支付绩效目标表</v>
      </c>
      <c r="B3" s="4"/>
      <c r="C3" s="4"/>
      <c r="D3" s="4"/>
      <c r="E3" s="4"/>
      <c r="F3" s="71"/>
      <c r="G3" s="4"/>
      <c r="H3" s="71"/>
      <c r="I3" s="71"/>
      <c r="J3" s="4"/>
    </row>
    <row r="4" ht="17.25" customHeight="1" spans="1:1">
      <c r="A4" s="5" t="s">
        <v>1</v>
      </c>
    </row>
    <row r="5" ht="44.25" customHeight="1" spans="1:10">
      <c r="A5" s="72" t="s">
        <v>373</v>
      </c>
      <c r="B5" s="72" t="s">
        <v>290</v>
      </c>
      <c r="C5" s="72" t="s">
        <v>291</v>
      </c>
      <c r="D5" s="72" t="s">
        <v>292</v>
      </c>
      <c r="E5" s="72" t="s">
        <v>293</v>
      </c>
      <c r="F5" s="73" t="s">
        <v>294</v>
      </c>
      <c r="G5" s="72" t="s">
        <v>295</v>
      </c>
      <c r="H5" s="73" t="s">
        <v>296</v>
      </c>
      <c r="I5" s="73" t="s">
        <v>297</v>
      </c>
      <c r="J5" s="72" t="s">
        <v>298</v>
      </c>
    </row>
    <row r="6" ht="14.25" customHeight="1" spans="1:10">
      <c r="A6" s="72">
        <v>1</v>
      </c>
      <c r="B6" s="72">
        <v>2</v>
      </c>
      <c r="C6" s="72">
        <v>3</v>
      </c>
      <c r="D6" s="72">
        <v>4</v>
      </c>
      <c r="E6" s="72">
        <v>5</v>
      </c>
      <c r="F6" s="73">
        <v>6</v>
      </c>
      <c r="G6" s="72">
        <v>7</v>
      </c>
      <c r="H6" s="73">
        <v>8</v>
      </c>
      <c r="I6" s="73">
        <v>9</v>
      </c>
      <c r="J6" s="72">
        <v>10</v>
      </c>
    </row>
    <row r="7" ht="42" customHeight="1" spans="1:10">
      <c r="A7" s="29"/>
      <c r="B7" s="74"/>
      <c r="C7" s="74"/>
      <c r="D7" s="74"/>
      <c r="E7" s="75"/>
      <c r="F7" s="76"/>
      <c r="G7" s="75"/>
      <c r="H7" s="76"/>
      <c r="I7" s="76"/>
      <c r="J7" s="75"/>
    </row>
    <row r="8" ht="42" customHeight="1" spans="1:10">
      <c r="A8" s="29"/>
      <c r="B8" s="21"/>
      <c r="C8" s="21"/>
      <c r="D8" s="21"/>
      <c r="E8" s="29"/>
      <c r="F8" s="21"/>
      <c r="G8" s="29"/>
      <c r="H8" s="21"/>
      <c r="I8" s="21"/>
      <c r="J8" s="29"/>
    </row>
    <row r="10" customHeight="1" spans="1:1">
      <c r="A10" t="s">
        <v>347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1"/>
  <sheetViews>
    <sheetView showZeros="0" workbookViewId="0">
      <pane ySplit="1" topLeftCell="A2" activePane="bottomLeft" state="frozen"/>
      <selection/>
      <selection pane="bottomLeft" activeCell="C20" sqref="C20"/>
    </sheetView>
  </sheetViews>
  <sheetFormatPr defaultColWidth="10.425" defaultRowHeight="14.25" customHeight="1"/>
  <cols>
    <col min="1" max="3" width="33.7" customWidth="1"/>
    <col min="4" max="4" width="45.575" customWidth="1"/>
    <col min="5" max="5" width="27.575" customWidth="1"/>
    <col min="6" max="6" width="21.7166666666667" customWidth="1"/>
    <col min="7" max="9" width="26.2833333333333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customHeight="1" spans="1:9">
      <c r="A2" s="44" t="s">
        <v>396</v>
      </c>
      <c r="B2" s="45"/>
      <c r="C2" s="45"/>
      <c r="D2" s="46"/>
      <c r="E2" s="46"/>
      <c r="F2" s="46"/>
      <c r="G2" s="45"/>
      <c r="H2" s="45"/>
      <c r="I2" s="46"/>
    </row>
    <row r="3" ht="41.25" customHeight="1" spans="1:9">
      <c r="A3" s="47" t="str">
        <f>"2025"&amp;"年新增资产配置预算表"</f>
        <v>2025年新增资产配置预算表</v>
      </c>
      <c r="B3" s="48"/>
      <c r="C3" s="48"/>
      <c r="D3" s="49"/>
      <c r="E3" s="49"/>
      <c r="F3" s="49"/>
      <c r="G3" s="48"/>
      <c r="H3" s="48"/>
      <c r="I3" s="49"/>
    </row>
    <row r="4" customHeight="1" spans="1:9">
      <c r="A4" s="50" t="s">
        <v>1</v>
      </c>
      <c r="B4" s="51"/>
      <c r="C4" s="51"/>
      <c r="D4" s="52"/>
      <c r="F4" s="49"/>
      <c r="G4" s="48"/>
      <c r="H4" s="48"/>
      <c r="I4" s="69" t="s">
        <v>2</v>
      </c>
    </row>
    <row r="5" ht="28.5" customHeight="1" spans="1:9">
      <c r="A5" s="53" t="s">
        <v>194</v>
      </c>
      <c r="B5" s="54" t="s">
        <v>195</v>
      </c>
      <c r="C5" s="55" t="s">
        <v>397</v>
      </c>
      <c r="D5" s="53" t="s">
        <v>398</v>
      </c>
      <c r="E5" s="53" t="s">
        <v>399</v>
      </c>
      <c r="F5" s="53" t="s">
        <v>400</v>
      </c>
      <c r="G5" s="54" t="s">
        <v>401</v>
      </c>
      <c r="H5" s="42"/>
      <c r="I5" s="53"/>
    </row>
    <row r="6" ht="21" customHeight="1" spans="1:9">
      <c r="A6" s="55"/>
      <c r="B6" s="56"/>
      <c r="C6" s="56"/>
      <c r="D6" s="57"/>
      <c r="E6" s="56"/>
      <c r="F6" s="56"/>
      <c r="G6" s="54" t="s">
        <v>353</v>
      </c>
      <c r="H6" s="54" t="s">
        <v>402</v>
      </c>
      <c r="I6" s="54" t="s">
        <v>403</v>
      </c>
    </row>
    <row r="7" ht="17.25" customHeight="1" spans="1:9">
      <c r="A7" s="58" t="s">
        <v>86</v>
      </c>
      <c r="B7" s="59"/>
      <c r="C7" s="60" t="s">
        <v>87</v>
      </c>
      <c r="D7" s="58" t="s">
        <v>88</v>
      </c>
      <c r="E7" s="61" t="s">
        <v>89</v>
      </c>
      <c r="F7" s="58" t="s">
        <v>90</v>
      </c>
      <c r="G7" s="60" t="s">
        <v>91</v>
      </c>
      <c r="H7" s="34" t="s">
        <v>92</v>
      </c>
      <c r="I7" s="61" t="s">
        <v>93</v>
      </c>
    </row>
    <row r="8" ht="19.5" customHeight="1" spans="1:9">
      <c r="A8" s="62"/>
      <c r="B8" s="36"/>
      <c r="C8" s="36"/>
      <c r="D8" s="29"/>
      <c r="E8" s="21"/>
      <c r="F8" s="34"/>
      <c r="G8" s="63"/>
      <c r="H8" s="64"/>
      <c r="I8" s="64"/>
    </row>
    <row r="9" ht="19.5" customHeight="1" spans="1:9">
      <c r="A9" s="65" t="s">
        <v>56</v>
      </c>
      <c r="B9" s="66"/>
      <c r="C9" s="66"/>
      <c r="D9" s="67"/>
      <c r="E9" s="68"/>
      <c r="F9" s="68"/>
      <c r="G9" s="63"/>
      <c r="H9" s="64"/>
      <c r="I9" s="64"/>
    </row>
    <row r="11" customHeight="1" spans="1:1">
      <c r="A11" t="s">
        <v>347</v>
      </c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A9" sqref="A9:A11"/>
    </sheetView>
  </sheetViews>
  <sheetFormatPr defaultColWidth="9.14166666666667" defaultRowHeight="14.25" customHeight="1"/>
  <cols>
    <col min="1" max="1" width="19.2833333333333" customWidth="1"/>
    <col min="2" max="2" width="48.25" customWidth="1"/>
    <col min="3" max="3" width="32.25" customWidth="1"/>
    <col min="4" max="4" width="11.1416666666667" customWidth="1"/>
    <col min="5" max="5" width="25.625" customWidth="1"/>
    <col min="6" max="6" width="9.85" customWidth="1"/>
    <col min="7" max="7" width="17.7166666666667" customWidth="1"/>
    <col min="8" max="11" width="23.1416666666667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4:11">
      <c r="D2" s="2"/>
      <c r="E2" s="2"/>
      <c r="F2" s="2"/>
      <c r="G2" s="2"/>
      <c r="K2" s="3" t="s">
        <v>404</v>
      </c>
    </row>
    <row r="3" ht="41.25" customHeight="1" spans="1:11">
      <c r="A3" s="4" t="str">
        <f>"2025"&amp;"年上级转移支付补助项目支出预算表"</f>
        <v>2025年上级转移支付补助项目支出预算表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3.5" customHeight="1" spans="1:11">
      <c r="A4" s="5" t="s">
        <v>1</v>
      </c>
      <c r="B4" s="6"/>
      <c r="C4" s="6"/>
      <c r="D4" s="6"/>
      <c r="E4" s="6"/>
      <c r="F4" s="6"/>
      <c r="G4" s="6"/>
      <c r="H4" s="7"/>
      <c r="I4" s="7"/>
      <c r="J4" s="7"/>
      <c r="K4" s="8" t="s">
        <v>2</v>
      </c>
    </row>
    <row r="5" ht="21.75" customHeight="1" spans="1:11">
      <c r="A5" s="9" t="s">
        <v>272</v>
      </c>
      <c r="B5" s="9" t="s">
        <v>197</v>
      </c>
      <c r="C5" s="9" t="s">
        <v>273</v>
      </c>
      <c r="D5" s="10" t="s">
        <v>198</v>
      </c>
      <c r="E5" s="10" t="s">
        <v>199</v>
      </c>
      <c r="F5" s="10" t="s">
        <v>274</v>
      </c>
      <c r="G5" s="10" t="s">
        <v>275</v>
      </c>
      <c r="H5" s="27" t="s">
        <v>56</v>
      </c>
      <c r="I5" s="11" t="s">
        <v>405</v>
      </c>
      <c r="J5" s="12"/>
      <c r="K5" s="13"/>
    </row>
    <row r="6" ht="21.75" customHeight="1" spans="1:11">
      <c r="A6" s="14"/>
      <c r="B6" s="14"/>
      <c r="C6" s="14"/>
      <c r="D6" s="15"/>
      <c r="E6" s="15"/>
      <c r="F6" s="15"/>
      <c r="G6" s="15"/>
      <c r="H6" s="28"/>
      <c r="I6" s="10" t="s">
        <v>59</v>
      </c>
      <c r="J6" s="10" t="s">
        <v>60</v>
      </c>
      <c r="K6" s="10" t="s">
        <v>61</v>
      </c>
    </row>
    <row r="7" ht="40.5" customHeight="1" spans="1:11">
      <c r="A7" s="17"/>
      <c r="B7" s="17"/>
      <c r="C7" s="17"/>
      <c r="D7" s="18"/>
      <c r="E7" s="18"/>
      <c r="F7" s="18"/>
      <c r="G7" s="18"/>
      <c r="H7" s="19"/>
      <c r="I7" s="18" t="s">
        <v>58</v>
      </c>
      <c r="J7" s="18"/>
      <c r="K7" s="18"/>
    </row>
    <row r="8" ht="1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42">
        <v>10</v>
      </c>
      <c r="K8" s="42">
        <v>11</v>
      </c>
    </row>
    <row r="9" ht="18.75" customHeight="1" spans="1:11">
      <c r="A9" s="29" t="s">
        <v>283</v>
      </c>
      <c r="B9" s="30" t="s">
        <v>284</v>
      </c>
      <c r="C9" s="31" t="s">
        <v>71</v>
      </c>
      <c r="D9" s="32">
        <v>2012999</v>
      </c>
      <c r="E9" s="33" t="s">
        <v>146</v>
      </c>
      <c r="F9" s="34" t="s">
        <v>239</v>
      </c>
      <c r="G9" s="34" t="s">
        <v>240</v>
      </c>
      <c r="H9" s="35">
        <v>11516</v>
      </c>
      <c r="I9" s="35">
        <v>11516</v>
      </c>
      <c r="J9" s="42"/>
      <c r="K9" s="42"/>
    </row>
    <row r="10" ht="18.75" customHeight="1" spans="1:11">
      <c r="A10" s="29" t="s">
        <v>283</v>
      </c>
      <c r="B10" s="30" t="s">
        <v>285</v>
      </c>
      <c r="C10" s="31" t="s">
        <v>71</v>
      </c>
      <c r="D10" s="32">
        <v>2012999</v>
      </c>
      <c r="E10" s="33" t="s">
        <v>146</v>
      </c>
      <c r="F10" s="34" t="s">
        <v>239</v>
      </c>
      <c r="G10" s="34" t="s">
        <v>240</v>
      </c>
      <c r="H10" s="35">
        <v>200100</v>
      </c>
      <c r="I10" s="35">
        <v>200100</v>
      </c>
      <c r="J10" s="42"/>
      <c r="K10" s="42"/>
    </row>
    <row r="11" ht="18.75" customHeight="1" spans="1:11">
      <c r="A11" s="36" t="s">
        <v>281</v>
      </c>
      <c r="B11" s="30" t="s">
        <v>287</v>
      </c>
      <c r="C11" s="37" t="s">
        <v>71</v>
      </c>
      <c r="D11" s="32">
        <v>2012999</v>
      </c>
      <c r="E11" s="33" t="s">
        <v>146</v>
      </c>
      <c r="F11" s="34" t="s">
        <v>214</v>
      </c>
      <c r="G11" s="34" t="s">
        <v>215</v>
      </c>
      <c r="H11" s="35">
        <v>7861.35</v>
      </c>
      <c r="I11" s="35">
        <v>7861.35</v>
      </c>
      <c r="J11" s="42"/>
      <c r="K11" s="42"/>
    </row>
    <row r="12" ht="18.75" customHeight="1" spans="1:11">
      <c r="A12" s="38" t="s">
        <v>288</v>
      </c>
      <c r="B12" s="39"/>
      <c r="C12" s="39"/>
      <c r="D12" s="39"/>
      <c r="E12" s="39"/>
      <c r="F12" s="39"/>
      <c r="G12" s="40"/>
      <c r="H12" s="41">
        <v>219477.35</v>
      </c>
      <c r="I12" s="41">
        <v>219477.35</v>
      </c>
      <c r="J12" s="23"/>
      <c r="K12" s="43"/>
    </row>
  </sheetData>
  <mergeCells count="15">
    <mergeCell ref="A3:K3"/>
    <mergeCell ref="A4:G4"/>
    <mergeCell ref="I5:K5"/>
    <mergeCell ref="A12:G12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1"/>
  <sheetViews>
    <sheetView showZeros="0" workbookViewId="0">
      <pane ySplit="1" topLeftCell="A2" activePane="bottomLeft" state="frozen"/>
      <selection/>
      <selection pane="bottomLeft" activeCell="E24" sqref="E24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2"/>
      <c r="G2" s="3" t="s">
        <v>406</v>
      </c>
    </row>
    <row r="3" ht="41.25" customHeight="1" spans="1:7">
      <c r="A3" s="4" t="str">
        <f>"2025"&amp;"年部门项目中期规划预算表"</f>
        <v>2025年部门项目中期规划预算表</v>
      </c>
      <c r="B3" s="4"/>
      <c r="C3" s="4"/>
      <c r="D3" s="4"/>
      <c r="E3" s="4"/>
      <c r="F3" s="4"/>
      <c r="G3" s="4"/>
    </row>
    <row r="4" ht="13.5" customHeight="1" spans="1:7">
      <c r="A4" s="5" t="s">
        <v>1</v>
      </c>
      <c r="B4" s="6"/>
      <c r="C4" s="6"/>
      <c r="D4" s="6"/>
      <c r="E4" s="7"/>
      <c r="F4" s="7"/>
      <c r="G4" s="8" t="s">
        <v>2</v>
      </c>
    </row>
    <row r="5" ht="21.75" customHeight="1" spans="1:7">
      <c r="A5" s="9" t="s">
        <v>273</v>
      </c>
      <c r="B5" s="9" t="s">
        <v>272</v>
      </c>
      <c r="C5" s="9" t="s">
        <v>197</v>
      </c>
      <c r="D5" s="10" t="s">
        <v>407</v>
      </c>
      <c r="E5" s="11" t="s">
        <v>59</v>
      </c>
      <c r="F5" s="12"/>
      <c r="G5" s="13"/>
    </row>
    <row r="6" ht="21.75" customHeight="1" spans="1:7">
      <c r="A6" s="14"/>
      <c r="B6" s="14"/>
      <c r="C6" s="14"/>
      <c r="D6" s="15"/>
      <c r="E6" s="16" t="str">
        <f>"2025"&amp;"年"</f>
        <v>2025年</v>
      </c>
      <c r="F6" s="10" t="str">
        <f>("2025"+1)&amp;"年"</f>
        <v>2026年</v>
      </c>
      <c r="G6" s="10" t="str">
        <f>("2025"+2)&amp;"年"</f>
        <v>2027年</v>
      </c>
    </row>
    <row r="7" ht="40.5" customHeight="1" spans="1:7">
      <c r="A7" s="17"/>
      <c r="B7" s="17"/>
      <c r="C7" s="17"/>
      <c r="D7" s="18"/>
      <c r="E7" s="19"/>
      <c r="F7" s="18" t="s">
        <v>58</v>
      </c>
      <c r="G7" s="18"/>
    </row>
    <row r="8" ht="1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17.25" customHeight="1" spans="1:7">
      <c r="A9" s="21" t="s">
        <v>71</v>
      </c>
      <c r="B9" s="22" t="s">
        <v>283</v>
      </c>
      <c r="C9" s="22" t="s">
        <v>279</v>
      </c>
      <c r="D9" s="21" t="s">
        <v>408</v>
      </c>
      <c r="E9" s="23">
        <v>612000</v>
      </c>
      <c r="F9" s="23">
        <v>612000</v>
      </c>
      <c r="G9" s="23">
        <v>612000</v>
      </c>
    </row>
    <row r="10" ht="18.75" customHeight="1" spans="1:7">
      <c r="A10" s="21" t="s">
        <v>71</v>
      </c>
      <c r="B10" s="21" t="s">
        <v>281</v>
      </c>
      <c r="C10" s="21" t="s">
        <v>282</v>
      </c>
      <c r="D10" s="21" t="s">
        <v>408</v>
      </c>
      <c r="E10" s="23">
        <v>188000</v>
      </c>
      <c r="F10" s="23">
        <v>188000</v>
      </c>
      <c r="G10" s="23">
        <v>188000</v>
      </c>
    </row>
    <row r="11" ht="18.75" customHeight="1" spans="1:7">
      <c r="A11" s="24" t="s">
        <v>56</v>
      </c>
      <c r="B11" s="25"/>
      <c r="C11" s="25"/>
      <c r="D11" s="26"/>
      <c r="E11" s="23">
        <v>800000</v>
      </c>
      <c r="F11" s="23">
        <v>800000</v>
      </c>
      <c r="G11" s="23">
        <v>800000</v>
      </c>
    </row>
  </sheetData>
  <mergeCells count="11">
    <mergeCell ref="A3:G3"/>
    <mergeCell ref="A4:D4"/>
    <mergeCell ref="E5:G5"/>
    <mergeCell ref="A11:D11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lenovo323</cp:lastModifiedBy>
  <dcterms:created xsi:type="dcterms:W3CDTF">2025-02-06T07:09:00Z</dcterms:created>
  <dcterms:modified xsi:type="dcterms:W3CDTF">2025-03-17T07:35:13Z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1A00A4DA7E8945B8BBD59C1948F9F40C</vt:lpwstr>
  </property>
  <property fmtid="{D5CDD505-2E9C-101B-9397-08002B2CF9AE}" pid="3" name="KSOProductBuildVer">
    <vt:lpwstr>2052-11.8.6.8722</vt:lpwstr>
  </property>
</Properties>
</file>