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20" tabRatio="819" firstSheet="11" activeTab="13"/>
  </bookViews>
  <sheets>
    <sheet name="目录" sheetId="134" r:id="rId1"/>
    <sheet name="1-1呈贡区一般公共预算收入情况表" sheetId="28" r:id="rId2"/>
    <sheet name="1-2呈贡区本级一般公共预算支出情况表" sheetId="29" r:id="rId3"/>
    <sheet name="1-3呈贡区本级一般公共预算收入情况表" sheetId="31" r:id="rId4"/>
    <sheet name="1-4呈贡区本级一般公共预算支出情况表（公开到项级）" sheetId="33" r:id="rId5"/>
    <sheet name="1-5呈贡区本级一般公共预算基本支出情况表（公开到款级）" sheetId="132" r:id="rId6"/>
    <sheet name="1-6一般公共预算支出表（州、市对下转移支付项目）" sheetId="35" r:id="rId7"/>
    <sheet name="1-7呈贡区分地区税收返还和转移支付预算表" sheetId="36" r:id="rId8"/>
    <sheet name="1-8呈贡区本级“三公”经费预算财政拨款情况统计表" sheetId="131" r:id="rId9"/>
    <sheet name="2-1呈贡区政府性基金预算收入情况表" sheetId="54" r:id="rId10"/>
    <sheet name="2-2呈贡区政府性基金预算支出情况表" sheetId="55" r:id="rId11"/>
    <sheet name="2-3呈贡区本级政府性基金预算收入情况表" sheetId="56" r:id="rId12"/>
    <sheet name="2-4呈贡区本级政府性基金预算支出情况表（公开到项级）" sheetId="57" r:id="rId13"/>
    <sheet name="2-5本级政府性基金支出表（州、市对下转移支付）" sheetId="58" r:id="rId14"/>
    <sheet name="3-1呈贡区国有资本经营收入预算情况表" sheetId="108" r:id="rId15"/>
    <sheet name="3-2呈贡区国有资本经营支出预算情况表" sheetId="109" r:id="rId16"/>
    <sheet name="3-3呈贡区本级国有资本经营收入预算情况表" sheetId="110" r:id="rId17"/>
    <sheet name="3-4呈贡区本级国有资本经营支出预算情况表（公开到项级）" sheetId="111" r:id="rId18"/>
    <sheet name="3-5呈贡区国有资本经营预算转移支付表 （分地区）" sheetId="129" r:id="rId19"/>
    <sheet name="3-6 国有资本经营预算转移支付表（分项目）" sheetId="130" r:id="rId20"/>
    <sheet name="4-1呈贡区社会保险基金收入预算情况表" sheetId="113" r:id="rId21"/>
    <sheet name="4-2呈贡区社会保险基金支出预算情况表" sheetId="114" r:id="rId22"/>
    <sheet name="4-3呈贡区本级社会保险基金收入预算情况表" sheetId="117" r:id="rId23"/>
    <sheet name="4-4呈贡区本级社会保险基金支出预算情况表" sheetId="118" r:id="rId24"/>
    <sheet name="5-1   呈贡区2021年地方政府债务限额及余额预算情况表" sheetId="119" r:id="rId25"/>
    <sheet name="5-2  呈贡区2021年地方政府一般债务余额情况表" sheetId="120" r:id="rId26"/>
    <sheet name="5-3  呈贡区本级2021年地方政府一般债务余额情况表" sheetId="121" r:id="rId27"/>
    <sheet name="5-4 呈贡区2021年地方政府专项债务余额情况表" sheetId="122" r:id="rId28"/>
    <sheet name="5-5 呈贡区本级2021年地方政府专项债务余额情况表（本级）" sheetId="123" r:id="rId29"/>
    <sheet name="5-6 呈贡区地方政府债券发行及还本付息情况表" sheetId="124" r:id="rId30"/>
    <sheet name="5-7 呈贡区2022年本级政府专项债务限额和余额情况表" sheetId="125" r:id="rId31"/>
    <sheet name="5-8 呈贡区2022年年初新增地方政府债券资金安排表" sheetId="126" r:id="rId32"/>
    <sheet name="6-1 呈贡区重大政策和重点项目绩效目标表" sheetId="127" r:id="rId33"/>
    <sheet name="6-2 呈贡区重点工作情况解释说明汇总表" sheetId="128" r:id="rId34"/>
  </sheets>
  <externalReferences>
    <externalReference r:id="rId35"/>
    <externalReference r:id="rId36"/>
  </externalReferences>
  <definedNames>
    <definedName name="_xlnm._FilterDatabase" localSheetId="10" hidden="1">'2-2呈贡区政府性基金预算支出情况表'!$A$3:$E$269</definedName>
    <definedName name="_xlnm._FilterDatabase" localSheetId="15" hidden="1">'3-2呈贡区国有资本经营支出预算情况表'!$A$3:$D$28</definedName>
    <definedName name="_xlnm._FilterDatabase" localSheetId="22" hidden="1">'4-3呈贡区本级社会保险基金收入预算情况表'!$A$3:$D$38</definedName>
    <definedName name="_xlnm._FilterDatabase" localSheetId="23" hidden="1">'4-4呈贡区本级社会保险基金支出预算情况表'!$A$3:$D$22</definedName>
    <definedName name="_xlnm._FilterDatabase" localSheetId="0" hidden="1">目录!$A$1:$B$35</definedName>
    <definedName name="_xlnm._FilterDatabase" localSheetId="1" hidden="1">'1-1呈贡区一般公共预算收入情况表'!$A$4:$E$40</definedName>
    <definedName name="_xlnm._FilterDatabase" localSheetId="2" hidden="1">'1-2呈贡区本级一般公共预算支出情况表'!$A$3:$E$39</definedName>
    <definedName name="_xlnm._FilterDatabase" localSheetId="3" hidden="1">'1-3呈贡区本级一般公共预算收入情况表'!$A$3:$E$40</definedName>
    <definedName name="_xlnm._FilterDatabase" localSheetId="4" hidden="1">'1-4呈贡区本级一般公共预算支出情况表（公开到项级）'!$A$3:$H$1355</definedName>
    <definedName name="_xlnm._FilterDatabase" localSheetId="5" hidden="1">'1-5呈贡区本级一般公共预算基本支出情况表（公开到款级）'!$A$3:$B$31</definedName>
    <definedName name="_xlnm._FilterDatabase" localSheetId="6" hidden="1">'1-6一般公共预算支出表（州、市对下转移支付项目）'!$A$3:$B$43</definedName>
    <definedName name="_xlnm._FilterDatabase" localSheetId="9" hidden="1">'2-1呈贡区政府性基金预算收入情况表'!$A$3:$E$37</definedName>
    <definedName name="_xlnm._FilterDatabase" localSheetId="11" hidden="1">'2-3呈贡区本级政府性基金预算收入情况表'!$A$3:$E$37</definedName>
    <definedName name="_xlnm._FilterDatabase" localSheetId="12" hidden="1">'2-4呈贡区本级政府性基金预算支出情况表（公开到项级）'!$A$3:$E$259</definedName>
    <definedName name="_xlnm._FilterDatabase" localSheetId="14" hidden="1">'3-1呈贡区国有资本经营收入预算情况表'!$A$3:$D$41</definedName>
    <definedName name="_xlnm._FilterDatabase" localSheetId="16" hidden="1">'3-3呈贡区本级国有资本经营收入预算情况表'!$A$3:$D$35</definedName>
    <definedName name="_xlnm._FilterDatabase" localSheetId="17" hidden="1">'3-4呈贡区本级国有资本经营支出预算情况表（公开到项级）'!$A$3:$D$21</definedName>
    <definedName name="_xlnm._FilterDatabase" localSheetId="20" hidden="1">'4-1呈贡区社会保险基金收入预算情况表'!$A$3:$D$38</definedName>
    <definedName name="_xlnm._FilterDatabase" localSheetId="21" hidden="1">'4-2呈贡区社会保险基金支出预算情况表'!$A$3:$D$22</definedName>
    <definedName name="_xlnm._FilterDatabase" localSheetId="13" hidden="1">'2-5本级政府性基金支出表（州、市对下转移支付）'!$A$3:$D$18</definedName>
    <definedName name="_lst_r_地方财政预算表2015年全省汇总_10_科目编码名称">[2]_ESList!$A$1:$A$27</definedName>
    <definedName name="_xlnm.Print_Area" localSheetId="1">'1-1呈贡区一般公共预算收入情况表'!$A$2:$E$40</definedName>
    <definedName name="_xlnm.Print_Area" localSheetId="2">'1-2呈贡区本级一般公共预算支出情况表'!$A$1:$E$38</definedName>
    <definedName name="_xlnm.Print_Area" localSheetId="3">'1-3呈贡区本级一般公共预算收入情况表'!$A$1:$E$40</definedName>
    <definedName name="_xlnm.Print_Area" localSheetId="4">'1-4呈贡区本级一般公共预算支出情况表（公开到项级）'!$B$1:$E$1355</definedName>
    <definedName name="_xlnm.Print_Area" localSheetId="6">'1-6一般公共预算支出表（州、市对下转移支付项目）'!$A$1:$B$42</definedName>
    <definedName name="_xlnm.Print_Area" localSheetId="7">'1-7呈贡区分地区税收返还和转移支付预算表'!$A$1:$D$21</definedName>
    <definedName name="_xlnm.Print_Area" localSheetId="9">'2-1呈贡区政府性基金预算收入情况表'!$B$1:$E$37</definedName>
    <definedName name="_xlnm.Print_Area" localSheetId="10">'2-2呈贡区政府性基金预算支出情况表'!$B$1:$E$269</definedName>
    <definedName name="_xlnm.Print_Area" localSheetId="11">'2-3呈贡区本级政府性基金预算收入情况表'!$B$1:$E$37</definedName>
    <definedName name="_xlnm.Print_Area" localSheetId="12">'2-4呈贡区本级政府性基金预算支出情况表（公开到项级）'!$B$1:$E$271</definedName>
    <definedName name="_xlnm.Print_Area" localSheetId="13">'2-5本级政府性基金支出表（州、市对下转移支付）'!$A$1:$D$15</definedName>
    <definedName name="_xlnm.Print_Titles" localSheetId="1">'1-1呈贡区一般公共预算收入情况表'!$2:$4</definedName>
    <definedName name="_xlnm.Print_Titles" localSheetId="2">'1-2呈贡区本级一般公共预算支出情况表'!$1:$3</definedName>
    <definedName name="_xlnm.Print_Titles" localSheetId="3">'1-3呈贡区本级一般公共预算收入情况表'!$1:$3</definedName>
    <definedName name="_xlnm.Print_Titles" localSheetId="4">'1-4呈贡区本级一般公共预算支出情况表（公开到项级）'!$1:$3</definedName>
    <definedName name="_xlnm.Print_Titles" localSheetId="6">'1-6一般公共预算支出表（州、市对下转移支付项目）'!$1:$3</definedName>
    <definedName name="_xlnm.Print_Titles" localSheetId="7">'1-7呈贡区分地区税收返还和转移支付预算表'!$1:$3</definedName>
    <definedName name="_xlnm.Print_Titles" localSheetId="9">'2-1呈贡区政府性基金预算收入情况表'!$1:$3</definedName>
    <definedName name="_xlnm.Print_Titles" localSheetId="10">'2-2呈贡区政府性基金预算支出情况表'!$1:$3</definedName>
    <definedName name="_xlnm.Print_Titles" localSheetId="11">'2-3呈贡区本级政府性基金预算收入情况表'!$1:$3</definedName>
    <definedName name="_xlnm.Print_Titles" localSheetId="12">'2-4呈贡区本级政府性基金预算支出情况表（公开到项级）'!$1:$3</definedName>
    <definedName name="_xlnm.Print_Titles" localSheetId="13">'2-5本级政府性基金支出表（州、市对下转移支付）'!$1:$3</definedName>
    <definedName name="专项收入年初预算数" localSheetId="2">#REF!</definedName>
    <definedName name="专项收入年初预算数">#REF!</definedName>
    <definedName name="专项收入全年预计数" localSheetId="2">#REF!</definedName>
    <definedName name="专项收入全年预计数">#REF!</definedName>
    <definedName name="_xlnm.Print_Area" localSheetId="14">'3-1呈贡区国有资本经营收入预算情况表'!$A$1:$D$41</definedName>
    <definedName name="_xlnm.Print_Titles" localSheetId="14">'3-1呈贡区国有资本经营收入预算情况表'!$1:$3</definedName>
    <definedName name="专项收入年初预算数" localSheetId="14">#REF!</definedName>
    <definedName name="专项收入全年预计数" localSheetId="14">#REF!</definedName>
    <definedName name="_xlnm.Print_Area" localSheetId="15">'3-2呈贡区国有资本经营支出预算情况表'!$A$1:$D$28</definedName>
    <definedName name="_xlnm.Print_Titles" localSheetId="15">'3-2呈贡区国有资本经营支出预算情况表'!$1:$3</definedName>
    <definedName name="专项收入年初预算数" localSheetId="15">#REF!</definedName>
    <definedName name="专项收入全年预计数" localSheetId="15">#REF!</definedName>
    <definedName name="_xlnm.Print_Area" localSheetId="16">'3-3呈贡区本级国有资本经营收入预算情况表'!$A$1:$D$35</definedName>
    <definedName name="_xlnm.Print_Titles" localSheetId="16">'3-3呈贡区本级国有资本经营收入预算情况表'!$1:$3</definedName>
    <definedName name="专项收入年初预算数" localSheetId="16">#REF!</definedName>
    <definedName name="专项收入全年预计数" localSheetId="16">#REF!</definedName>
    <definedName name="_xlnm.Print_Area" localSheetId="17">'3-4呈贡区本级国有资本经营支出预算情况表（公开到项级）'!$A$1:$D$21</definedName>
    <definedName name="专项收入年初预算数" localSheetId="17">#REF!</definedName>
    <definedName name="专项收入全年预计数" localSheetId="17">#REF!</definedName>
    <definedName name="_lst_r_地方财政预算表2015年全省汇总_10_科目编码名称" localSheetId="20">[1]_ESList!$A$1:$A$27</definedName>
    <definedName name="_xlnm.Print_Area" localSheetId="20">'4-1呈贡区社会保险基金收入预算情况表'!$A$1:$D$38</definedName>
    <definedName name="_xlnm.Print_Titles" localSheetId="20">'4-1呈贡区社会保险基金收入预算情况表'!$1:$3</definedName>
    <definedName name="专项收入年初预算数" localSheetId="20">#REF!</definedName>
    <definedName name="专项收入全年预计数" localSheetId="20">#REF!</definedName>
    <definedName name="_lst_r_地方财政预算表2015年全省汇总_10_科目编码名称" localSheetId="21">[1]_ESList!$A$1:$A$27</definedName>
    <definedName name="_xlnm.Print_Area" localSheetId="21">'4-2呈贡区社会保险基金支出预算情况表'!$A$1:$D$22</definedName>
    <definedName name="专项收入年初预算数" localSheetId="21">#REF!</definedName>
    <definedName name="专项收入全年预计数" localSheetId="21">#REF!</definedName>
    <definedName name="_lst_r_地方财政预算表2015年全省汇总_10_科目编码名称" localSheetId="22">[1]_ESList!$A$1:$A$27</definedName>
    <definedName name="_xlnm.Print_Area" localSheetId="22">'4-3呈贡区本级社会保险基金收入预算情况表'!$A$1:$D$38</definedName>
    <definedName name="_xlnm.Print_Titles" localSheetId="22">'4-3呈贡区本级社会保险基金收入预算情况表'!$1:$3</definedName>
    <definedName name="专项收入年初预算数" localSheetId="22">#REF!</definedName>
    <definedName name="专项收入全年预计数" localSheetId="22">#REF!</definedName>
    <definedName name="_lst_r_地方财政预算表2015年全省汇总_10_科目编码名称" localSheetId="23">[1]_ESList!$A$1:$A$27</definedName>
    <definedName name="_xlnm.Print_Area" localSheetId="23">'4-4呈贡区本级社会保险基金支出预算情况表'!$A$1:$D$22</definedName>
    <definedName name="专项收入年初预算数" localSheetId="23">#REF!</definedName>
    <definedName name="专项收入全年预计数" localSheetId="23">#REF!</definedName>
    <definedName name="专项收入年初预算数" localSheetId="24">#REF!</definedName>
    <definedName name="专项收入全年预计数" localSheetId="24">#REF!</definedName>
    <definedName name="专项收入年初预算数" localSheetId="25">#REF!</definedName>
    <definedName name="专项收入全年预计数" localSheetId="25">#REF!</definedName>
    <definedName name="专项收入年初预算数" localSheetId="26">#REF!</definedName>
    <definedName name="专项收入全年预计数" localSheetId="26">#REF!</definedName>
    <definedName name="专项收入年初预算数" localSheetId="27">#REF!</definedName>
    <definedName name="专项收入全年预计数" localSheetId="27">#REF!</definedName>
    <definedName name="专项收入年初预算数" localSheetId="28">#REF!</definedName>
    <definedName name="专项收入全年预计数" localSheetId="28">#REF!</definedName>
    <definedName name="专项收入年初预算数" localSheetId="29">#REF!</definedName>
    <definedName name="专项收入全年预计数" localSheetId="29">#REF!</definedName>
    <definedName name="专项收入年初预算数" localSheetId="30">#REF!</definedName>
    <definedName name="专项收入全年预计数" localSheetId="30">#REF!</definedName>
    <definedName name="专项收入年初预算数" localSheetId="31">#REF!</definedName>
    <definedName name="专项收入全年预计数" localSheetId="31">#REF!</definedName>
    <definedName name="专项收入年初预算数" localSheetId="32">#REF!</definedName>
    <definedName name="专项收入全年预计数" localSheetId="32">#REF!</definedName>
    <definedName name="_xlnm.Print_Area" localSheetId="32">'6-1 呈贡区重大政策和重点项目绩效目标表'!#REF!</definedName>
    <definedName name="专项收入年初预算数" localSheetId="33">#REF!</definedName>
    <definedName name="专项收入全年预计数" localSheetId="33">#REF!</definedName>
    <definedName name="专项收入年初预算数" localSheetId="18">#REF!</definedName>
    <definedName name="专项收入全年预计数" localSheetId="18">#REF!</definedName>
    <definedName name="专项收入年初预算数" localSheetId="19">#REF!</definedName>
    <definedName name="专项收入全年预计数" localSheetId="19">#REF!</definedName>
    <definedName name="专项收入年初预算数" localSheetId="8">#REF!</definedName>
    <definedName name="专项收入全年预计数" localSheetId="8">#REF!</definedName>
    <definedName name="专项收入年初预算数" localSheetId="5">#REF!</definedName>
    <definedName name="专项收入全年预计数" localSheetId="5">#REF!</definedName>
    <definedName name="_xlnm.Print_Area" localSheetId="5">'1-5呈贡区本级一般公共预算基本支出情况表（公开到款级）'!$A$1:$B$31</definedName>
    <definedName name="_xlnm.Print_Titles" localSheetId="5">'1-5呈贡区本级一般公共预算基本支出情况表（公开到款级）'!$1:$3</definedName>
    <definedName name="专项收入年初预算数" localSheetId="0">#REF!</definedName>
    <definedName name="专项收入全年预计数" localSheetId="0">#REF!</definedName>
  </definedNames>
  <calcPr calcId="144525" fullPrecision="0"/>
</workbook>
</file>

<file path=xl/sharedStrings.xml><?xml version="1.0" encoding="utf-8"?>
<sst xmlns="http://schemas.openxmlformats.org/spreadsheetml/2006/main" count="4932" uniqueCount="3457">
  <si>
    <t>呈贡区2022年政府预算公开目录</t>
  </si>
  <si>
    <t>序号</t>
  </si>
  <si>
    <t>名称</t>
  </si>
  <si>
    <t>1</t>
  </si>
  <si>
    <t>1-1  呈贡区一般公共预算收入情况表</t>
  </si>
  <si>
    <t>2</t>
  </si>
  <si>
    <t>1-2  呈贡区本级一般公共预算支出情况表</t>
  </si>
  <si>
    <t>3</t>
  </si>
  <si>
    <t>1-3  呈贡区本级一般公共预算收入情况表</t>
  </si>
  <si>
    <t>4</t>
  </si>
  <si>
    <t>1-4  呈贡区本级一般公共预算支出情况表（公开到项级）</t>
  </si>
  <si>
    <t>5</t>
  </si>
  <si>
    <t>1-5  呈贡区本级一般公共预算基本支出情况表（公开到款级）</t>
  </si>
  <si>
    <t>6</t>
  </si>
  <si>
    <t>1-6  一般公共预算支出表（州、市对下转移支付项目）</t>
  </si>
  <si>
    <t>7</t>
  </si>
  <si>
    <t>1-7  呈贡区分地区税收返还和转移支付预算表</t>
  </si>
  <si>
    <t>8</t>
  </si>
  <si>
    <t>1-8  呈贡区本级“三公”经费预算财政拨款情况统计表</t>
  </si>
  <si>
    <t>9</t>
  </si>
  <si>
    <t>2-1  呈贡区政府性基金预算收入情况表</t>
  </si>
  <si>
    <t>10</t>
  </si>
  <si>
    <t>2-2  呈贡区政府性基金预算支出情况表</t>
  </si>
  <si>
    <t>11</t>
  </si>
  <si>
    <t>2-3  呈贡区本级政府性基金预算收入情况表</t>
  </si>
  <si>
    <t>12</t>
  </si>
  <si>
    <t>2-4  呈贡区本级政府性基金预算支出情况表（公开到项级）</t>
  </si>
  <si>
    <t>13</t>
  </si>
  <si>
    <t>2-5  本级政府性基金支出表（州、市对下转移支付）</t>
  </si>
  <si>
    <t>14</t>
  </si>
  <si>
    <t>3-1  呈贡区国有资本经营收入预算情况表</t>
  </si>
  <si>
    <t>15</t>
  </si>
  <si>
    <t>3-2  呈贡区国有资本经营支出预算情况表</t>
  </si>
  <si>
    <t>16</t>
  </si>
  <si>
    <t>3-3  呈贡区本级国有资本经营收入预算情况表</t>
  </si>
  <si>
    <t>17</t>
  </si>
  <si>
    <t>3-4  呈贡区本级国有资本经营支出预算情况表（公开到项级）</t>
  </si>
  <si>
    <t>18</t>
  </si>
  <si>
    <t>3-5  呈贡区国有资本经营预算转移支付表 （分地区）</t>
  </si>
  <si>
    <t>19</t>
  </si>
  <si>
    <t>3-6  呈贡区国有资本经营预算转移支付表（分项目）</t>
  </si>
  <si>
    <t>20</t>
  </si>
  <si>
    <t>4-1  呈贡区社会保险基金收入预算情况表</t>
  </si>
  <si>
    <t>21</t>
  </si>
  <si>
    <t>4-2  呈贡区社会保险基金支出预算情况表</t>
  </si>
  <si>
    <t>22</t>
  </si>
  <si>
    <t>4-3  呈贡区本级社会保险基金收入预算情况表</t>
  </si>
  <si>
    <t>23</t>
  </si>
  <si>
    <t>4-4  呈贡区本级社会保险基金支出预算情况表</t>
  </si>
  <si>
    <t>24</t>
  </si>
  <si>
    <t>5-1  呈贡区2021年地方政府债务限额及余额预算情况表</t>
  </si>
  <si>
    <t>25</t>
  </si>
  <si>
    <t>5-2  呈贡区2021年地方政府一般债务余额情况表</t>
  </si>
  <si>
    <t>26</t>
  </si>
  <si>
    <t>5-3  呈贡区本级2021年地方政府一般债务余额情况表</t>
  </si>
  <si>
    <t>27</t>
  </si>
  <si>
    <t>5-4  呈贡区2021年地方政府专项债务余额情况表</t>
  </si>
  <si>
    <t>28</t>
  </si>
  <si>
    <t>5-5  呈贡区本级2021年地方政府专项债务余额情况表</t>
  </si>
  <si>
    <t>29</t>
  </si>
  <si>
    <t>5-6  呈贡区地方政府债券发行及还本付息情况表</t>
  </si>
  <si>
    <t>30</t>
  </si>
  <si>
    <t>5-7  呈贡区2022年本级政府专项债务限额和余额情况表</t>
  </si>
  <si>
    <t>31</t>
  </si>
  <si>
    <t>5-8  呈贡区2022年年初新增地方政府债券资金安排表</t>
  </si>
  <si>
    <t>32</t>
  </si>
  <si>
    <t>6-1  呈贡区重大政策和重点项目绩效目标表</t>
  </si>
  <si>
    <t>33</t>
  </si>
  <si>
    <t>6-2  呈贡区重点工作情况解释说明汇总表</t>
  </si>
  <si>
    <t>附件1</t>
  </si>
  <si>
    <t>1-1  2022年呈贡区一般公共预算收入情况表</t>
  </si>
  <si>
    <t>单位：万元</t>
  </si>
  <si>
    <t>科目编码</t>
  </si>
  <si>
    <t>项目</t>
  </si>
  <si>
    <t>2021年执行数</t>
  </si>
  <si>
    <t>2022年预算数</t>
  </si>
  <si>
    <t>预算数比上年执行数增长%</t>
  </si>
  <si>
    <t>101</t>
  </si>
  <si>
    <t>一、税收收入</t>
  </si>
  <si>
    <t>10101</t>
  </si>
  <si>
    <t xml:space="preserve">   增值税</t>
  </si>
  <si>
    <t>10104</t>
  </si>
  <si>
    <t xml:space="preserve">   企业所得税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</si>
  <si>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</si>
  <si>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</si>
  <si>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</si>
  <si>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</si>
  <si>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</si>
  <si>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</si>
  <si>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</si>
  <si>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</si>
  <si>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</si>
  <si>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</si>
  <si>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</si>
  <si>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</si>
  <si>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</si>
  <si>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</si>
  <si>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</si>
  <si>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</si>
  <si>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</si>
  <si>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</si>
  <si>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</si>
  <si>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</si>
  <si>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</si>
  <si>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</si>
  <si>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</si>
  <si>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</si>
  <si>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t>10199</t>
  </si>
  <si>
    <t xml:space="preserve">   其他税收收入</t>
  </si>
  <si>
    <t>103</t>
  </si>
  <si>
    <t>二、非税收入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</si>
  <si>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</si>
  <si>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</si>
  <si>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</si>
  <si>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</si>
  <si>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</si>
  <si>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</si>
  <si>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</si>
  <si>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</si>
  <si>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</si>
  <si>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</si>
  <si>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</si>
  <si>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</si>
  <si>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</si>
  <si>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</si>
  <si>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</si>
  <si>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</si>
  <si>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区级一般公共预算收入</t>
  </si>
  <si>
    <t>地方政府一般债务收入</t>
  </si>
  <si>
    <t>转移性收入</t>
  </si>
  <si>
    <t xml:space="preserve">   返还性收入</t>
  </si>
  <si>
    <t xml:space="preserve">   转移支付收入</t>
  </si>
  <si>
    <t xml:space="preserve">   上年结余收入</t>
  </si>
  <si>
    <t xml:space="preserve">   调入资金</t>
  </si>
  <si>
    <t xml:space="preserve">   接受其他地区援助收入</t>
  </si>
  <si>
    <t xml:space="preserve">   动用预算稳定调节基金</t>
  </si>
  <si>
    <t>各项收入合计</t>
  </si>
  <si>
    <t>1-2  2022年呈贡区一般公共预算支出情况表</t>
  </si>
  <si>
    <t>201</t>
  </si>
  <si>
    <t>一、一般公共服务</t>
  </si>
  <si>
    <t>202</t>
  </si>
  <si>
    <t>二、外交支出</t>
  </si>
  <si>
    <t>203</t>
  </si>
  <si>
    <t>三、国防支出</t>
  </si>
  <si>
    <t>204</t>
  </si>
  <si>
    <t>四、公共安全支出</t>
  </si>
  <si>
    <t>205</t>
  </si>
  <si>
    <t>五、教育支出</t>
  </si>
  <si>
    <t>206</t>
  </si>
  <si>
    <t>六、科学技术支出</t>
  </si>
  <si>
    <t>207</t>
  </si>
  <si>
    <t>七、文化旅游体育与传媒支出</t>
  </si>
  <si>
    <t>208</t>
  </si>
  <si>
    <t>八、社会保障和就业支出</t>
  </si>
  <si>
    <t>210</t>
  </si>
  <si>
    <t>九、卫生健康支出</t>
  </si>
  <si>
    <t>211</t>
  </si>
  <si>
    <t>十、节能环保支出</t>
  </si>
  <si>
    <t>212</t>
  </si>
  <si>
    <t>十一、城乡社区支出</t>
  </si>
  <si>
    <t>213</t>
  </si>
  <si>
    <t>十二、农林水支出</t>
  </si>
  <si>
    <t>214</t>
  </si>
  <si>
    <t>十三、交通运输支出</t>
  </si>
  <si>
    <t>215</t>
  </si>
  <si>
    <t>十四、资源勘探工业信息等支出</t>
  </si>
  <si>
    <t>216</t>
  </si>
  <si>
    <t>十五、商业服务业等支出</t>
  </si>
  <si>
    <t>217</t>
  </si>
  <si>
    <t>十六、金融支出</t>
  </si>
  <si>
    <t>219</t>
  </si>
  <si>
    <t>十七、援助其他地区支出</t>
  </si>
  <si>
    <t>220</t>
  </si>
  <si>
    <t>十八、自然资源海洋气象等支出</t>
  </si>
  <si>
    <t>221</t>
  </si>
  <si>
    <t>十九、住房保障支出</t>
  </si>
  <si>
    <t>222</t>
  </si>
  <si>
    <t>二十、粮油物资储备支出</t>
  </si>
  <si>
    <t>224</t>
  </si>
  <si>
    <t>二十一、灾害防治及应急管理支出</t>
  </si>
  <si>
    <t>227</t>
  </si>
  <si>
    <t>二十二、预备费</t>
  </si>
  <si>
    <t>232</t>
  </si>
  <si>
    <t>二十三、债务付息支出</t>
  </si>
  <si>
    <t>233</t>
  </si>
  <si>
    <t>二十四、债务发行费用支出</t>
  </si>
  <si>
    <t>229</t>
  </si>
  <si>
    <t>二十五、其他支出</t>
  </si>
  <si>
    <t>区级一般公共预算支出</t>
  </si>
  <si>
    <t>转移性支出</t>
  </si>
  <si>
    <t xml:space="preserve">    上解支出</t>
  </si>
  <si>
    <t xml:space="preserve">    调出资金</t>
  </si>
  <si>
    <t xml:space="preserve">    安排预算稳定调节基金</t>
  </si>
  <si>
    <t xml:space="preserve">    补充预算周转金</t>
  </si>
  <si>
    <t>地方政府一般债务还本支出</t>
  </si>
  <si>
    <t>年终结转</t>
  </si>
  <si>
    <t>各项支出合计</t>
  </si>
  <si>
    <t>1-3  2022年呈贡区本级一般公共预算收入情况表</t>
  </si>
  <si>
    <t>2021年预算数</t>
  </si>
  <si>
    <t>比上年预算数增长%</t>
  </si>
  <si>
    <r>
      <rPr>
        <sz val="14"/>
        <rFont val="宋体"/>
        <charset val="134"/>
      </rPr>
      <t>10199</t>
    </r>
  </si>
  <si>
    <t xml:space="preserve">   上解收入</t>
  </si>
  <si>
    <t>1-4  2022年呈贡区本级一般公共预算支出情况表</t>
  </si>
  <si>
    <t>20101</t>
  </si>
  <si>
    <t xml:space="preserve">   人大事务</t>
  </si>
  <si>
    <t>2010101</t>
  </si>
  <si>
    <t xml:space="preserve">     行政运行</t>
  </si>
  <si>
    <t>2010102</t>
  </si>
  <si>
    <t xml:space="preserve">     一般行政管理事务</t>
  </si>
  <si>
    <t>2010103</t>
  </si>
  <si>
    <t xml:space="preserve">     机关服务</t>
  </si>
  <si>
    <t>2010104</t>
  </si>
  <si>
    <t xml:space="preserve">     人大会议</t>
  </si>
  <si>
    <t>2010105</t>
  </si>
  <si>
    <t xml:space="preserve">     人大立法</t>
  </si>
  <si>
    <t>2010106</t>
  </si>
  <si>
    <t xml:space="preserve">     人大监督</t>
  </si>
  <si>
    <t>2010107</t>
  </si>
  <si>
    <t xml:space="preserve">     人大代表履职能力提升</t>
  </si>
  <si>
    <t>2010108</t>
  </si>
  <si>
    <t xml:space="preserve">     代表工作</t>
  </si>
  <si>
    <t>2010109</t>
  </si>
  <si>
    <t xml:space="preserve">     人大信访工作</t>
  </si>
  <si>
    <t>2010150</t>
  </si>
  <si>
    <t xml:space="preserve">     事业运行</t>
  </si>
  <si>
    <t>2010199</t>
  </si>
  <si>
    <t xml:space="preserve">     其他人大事务支出</t>
  </si>
  <si>
    <t>20102</t>
  </si>
  <si>
    <t xml:space="preserve">   政协事务</t>
  </si>
  <si>
    <t>2010201</t>
  </si>
  <si>
    <t>2010202</t>
  </si>
  <si>
    <t>2010203</t>
  </si>
  <si>
    <t>2010204</t>
  </si>
  <si>
    <t xml:space="preserve">     政协会议</t>
  </si>
  <si>
    <t>2010205</t>
  </si>
  <si>
    <t xml:space="preserve">     委员视察</t>
  </si>
  <si>
    <t>2010206</t>
  </si>
  <si>
    <t xml:space="preserve">     参政议政</t>
  </si>
  <si>
    <t>2010250</t>
  </si>
  <si>
    <t>2010299</t>
  </si>
  <si>
    <t xml:space="preserve">     其他政协事务支出</t>
  </si>
  <si>
    <t>20103</t>
  </si>
  <si>
    <t xml:space="preserve">   政府办公厅(室)及相关机构事务</t>
  </si>
  <si>
    <t>2010301</t>
  </si>
  <si>
    <t>2010302</t>
  </si>
  <si>
    <t>2010303</t>
  </si>
  <si>
    <t>2010304</t>
  </si>
  <si>
    <t xml:space="preserve">     专项服务</t>
  </si>
  <si>
    <t>2010305</t>
  </si>
  <si>
    <t xml:space="preserve">     专项业务及机关事务管理</t>
  </si>
  <si>
    <t>2010306</t>
  </si>
  <si>
    <t xml:space="preserve">     政务公开审批</t>
  </si>
  <si>
    <t>2010308</t>
  </si>
  <si>
    <t xml:space="preserve">     信访事务</t>
  </si>
  <si>
    <t>2010309</t>
  </si>
  <si>
    <t xml:space="preserve">     参事事务</t>
  </si>
  <si>
    <t>2010350</t>
  </si>
  <si>
    <t>2010399</t>
  </si>
  <si>
    <t xml:space="preserve">     其他政府办公厅（室）及相关机构事务支出</t>
  </si>
  <si>
    <t>20104</t>
  </si>
  <si>
    <t xml:space="preserve">   发展与改革事务</t>
  </si>
  <si>
    <t>2010401</t>
  </si>
  <si>
    <t>2010402</t>
  </si>
  <si>
    <t>2010403</t>
  </si>
  <si>
    <t>2010404</t>
  </si>
  <si>
    <t xml:space="preserve">     战略规划与实施</t>
  </si>
  <si>
    <t>2010405</t>
  </si>
  <si>
    <t xml:space="preserve">     日常经济运行调节</t>
  </si>
  <si>
    <t>2010406</t>
  </si>
  <si>
    <t xml:space="preserve">     社会事业发展规划</t>
  </si>
  <si>
    <t>2010407</t>
  </si>
  <si>
    <t xml:space="preserve">     经济体制改革研究</t>
  </si>
  <si>
    <t>2010408</t>
  </si>
  <si>
    <t xml:space="preserve">     物价管理</t>
  </si>
  <si>
    <t>2010450</t>
  </si>
  <si>
    <t>2010499</t>
  </si>
  <si>
    <t xml:space="preserve">     其他发展与改革事务支出</t>
  </si>
  <si>
    <t>20105</t>
  </si>
  <si>
    <t xml:space="preserve">   统计信息事务</t>
  </si>
  <si>
    <t>2010501</t>
  </si>
  <si>
    <t>2010502</t>
  </si>
  <si>
    <t>2010503</t>
  </si>
  <si>
    <t>2010504</t>
  </si>
  <si>
    <t xml:space="preserve">     信息事务</t>
  </si>
  <si>
    <t>2010505</t>
  </si>
  <si>
    <t xml:space="preserve">     专项统计业务</t>
  </si>
  <si>
    <t>2010506</t>
  </si>
  <si>
    <t xml:space="preserve">     统计管理</t>
  </si>
  <si>
    <t>2010507</t>
  </si>
  <si>
    <t xml:space="preserve">     专项普查活动</t>
  </si>
  <si>
    <t>2010508</t>
  </si>
  <si>
    <t xml:space="preserve">     统计抽样调查</t>
  </si>
  <si>
    <t>2010550</t>
  </si>
  <si>
    <t>2010599</t>
  </si>
  <si>
    <t xml:space="preserve">     其他统计信息事务支出</t>
  </si>
  <si>
    <t>20106</t>
  </si>
  <si>
    <t xml:space="preserve">   财政事务</t>
  </si>
  <si>
    <t>2010601</t>
  </si>
  <si>
    <t>2010602</t>
  </si>
  <si>
    <t>2010603</t>
  </si>
  <si>
    <t>2010604</t>
  </si>
  <si>
    <t xml:space="preserve">     预算改革业务</t>
  </si>
  <si>
    <t>2010605</t>
  </si>
  <si>
    <t xml:space="preserve">     财政国库业务</t>
  </si>
  <si>
    <t>2010606</t>
  </si>
  <si>
    <t xml:space="preserve">     财政监察</t>
  </si>
  <si>
    <t>2010607</t>
  </si>
  <si>
    <t xml:space="preserve">     信息化建设</t>
  </si>
  <si>
    <t>2010608</t>
  </si>
  <si>
    <t xml:space="preserve">     财政委托业务支出</t>
  </si>
  <si>
    <t>2010650</t>
  </si>
  <si>
    <t>2010699</t>
  </si>
  <si>
    <t xml:space="preserve">     其他财政事务支出</t>
  </si>
  <si>
    <t>20107</t>
  </si>
  <si>
    <t xml:space="preserve">   税收事务</t>
  </si>
  <si>
    <t>2010701</t>
  </si>
  <si>
    <t>2010702</t>
  </si>
  <si>
    <t>2010703</t>
  </si>
  <si>
    <t>2010704</t>
  </si>
  <si>
    <t xml:space="preserve">     税务办案</t>
  </si>
  <si>
    <t>2010705</t>
  </si>
  <si>
    <t xml:space="preserve">     发票管理及税务登记</t>
  </si>
  <si>
    <t>2010706</t>
  </si>
  <si>
    <t xml:space="preserve">     代扣代收代征税款手续费</t>
  </si>
  <si>
    <t>2010707</t>
  </si>
  <si>
    <t xml:space="preserve">     税务宣传</t>
  </si>
  <si>
    <t>2010708</t>
  </si>
  <si>
    <t xml:space="preserve">     协税护税</t>
  </si>
  <si>
    <t>2010709</t>
  </si>
  <si>
    <t xml:space="preserve">     税收业务</t>
  </si>
  <si>
    <t>2010750</t>
  </si>
  <si>
    <t>2010799</t>
  </si>
  <si>
    <t xml:space="preserve">     其他税收事务支出</t>
  </si>
  <si>
    <t>20108</t>
  </si>
  <si>
    <t xml:space="preserve">   审计事务</t>
  </si>
  <si>
    <t>2010801</t>
  </si>
  <si>
    <t>2010802</t>
  </si>
  <si>
    <t>2010803</t>
  </si>
  <si>
    <t>2010804</t>
  </si>
  <si>
    <t xml:space="preserve">     审计业务</t>
  </si>
  <si>
    <t>2010805</t>
  </si>
  <si>
    <t xml:space="preserve">     审计管理</t>
  </si>
  <si>
    <t>2010806</t>
  </si>
  <si>
    <t>2010850</t>
  </si>
  <si>
    <t>2010899</t>
  </si>
  <si>
    <t xml:space="preserve">     其他审计事务支出</t>
  </si>
  <si>
    <t>20109</t>
  </si>
  <si>
    <t xml:space="preserve">   海关事务</t>
  </si>
  <si>
    <t>2010901</t>
  </si>
  <si>
    <t>2010902</t>
  </si>
  <si>
    <t>2010903</t>
  </si>
  <si>
    <t>2010905</t>
  </si>
  <si>
    <t xml:space="preserve">     缉私办案</t>
  </si>
  <si>
    <t>2010907</t>
  </si>
  <si>
    <t xml:space="preserve">     口岸管理</t>
  </si>
  <si>
    <t>2010908</t>
  </si>
  <si>
    <t>2010909</t>
  </si>
  <si>
    <t xml:space="preserve">     海关关务</t>
  </si>
  <si>
    <t>2010910</t>
  </si>
  <si>
    <t xml:space="preserve">     关税征管</t>
  </si>
  <si>
    <t>2010911</t>
  </si>
  <si>
    <t xml:space="preserve">     海关监管</t>
  </si>
  <si>
    <t>2010912</t>
  </si>
  <si>
    <t xml:space="preserve">     检验检疫</t>
  </si>
  <si>
    <t>2010950</t>
  </si>
  <si>
    <t>2010999</t>
  </si>
  <si>
    <t xml:space="preserve">     其他海关事务支出</t>
  </si>
  <si>
    <t>20110</t>
  </si>
  <si>
    <t xml:space="preserve">   人力资源事务</t>
  </si>
  <si>
    <t>2011001</t>
  </si>
  <si>
    <t>2011002</t>
  </si>
  <si>
    <t>2011003</t>
  </si>
  <si>
    <t>2011004</t>
  </si>
  <si>
    <t xml:space="preserve">     政府特殊津贴</t>
  </si>
  <si>
    <t>2011005</t>
  </si>
  <si>
    <t xml:space="preserve">     资助留学回国人员</t>
  </si>
  <si>
    <t>2011007</t>
  </si>
  <si>
    <t xml:space="preserve">     博士后日常经费</t>
  </si>
  <si>
    <t>2011008</t>
  </si>
  <si>
    <t xml:space="preserve">     引进人才费用</t>
  </si>
  <si>
    <t>2011050</t>
  </si>
  <si>
    <t>2011099</t>
  </si>
  <si>
    <t xml:space="preserve">     其他人力资源事务支出</t>
  </si>
  <si>
    <t>20111</t>
  </si>
  <si>
    <t xml:space="preserve">   纪检监察事务</t>
  </si>
  <si>
    <t>2011101</t>
  </si>
  <si>
    <t>2011102</t>
  </si>
  <si>
    <t>2011103</t>
  </si>
  <si>
    <t>2011104</t>
  </si>
  <si>
    <t xml:space="preserve">     大案要案查处</t>
  </si>
  <si>
    <t>2011105</t>
  </si>
  <si>
    <t xml:space="preserve">     派驻派出机构</t>
  </si>
  <si>
    <t>2011106</t>
  </si>
  <si>
    <t xml:space="preserve">     巡视工作</t>
  </si>
  <si>
    <t>2011150</t>
  </si>
  <si>
    <t>2011199</t>
  </si>
  <si>
    <t xml:space="preserve">     其他纪检监察事务支出</t>
  </si>
  <si>
    <t>20113</t>
  </si>
  <si>
    <t xml:space="preserve">   商贸事务</t>
  </si>
  <si>
    <t>2011301</t>
  </si>
  <si>
    <t>2011302</t>
  </si>
  <si>
    <t>2011303</t>
  </si>
  <si>
    <t>2011304</t>
  </si>
  <si>
    <t xml:space="preserve">     对外贸易管理</t>
  </si>
  <si>
    <t>2011305</t>
  </si>
  <si>
    <t xml:space="preserve">     国际经济合作</t>
  </si>
  <si>
    <t>2011306</t>
  </si>
  <si>
    <t xml:space="preserve">     外资管理</t>
  </si>
  <si>
    <t>2011307</t>
  </si>
  <si>
    <t xml:space="preserve">     国内贸易管理</t>
  </si>
  <si>
    <t>2011308</t>
  </si>
  <si>
    <t xml:space="preserve">     招商引资</t>
  </si>
  <si>
    <t>2011350</t>
  </si>
  <si>
    <t>2011399</t>
  </si>
  <si>
    <t xml:space="preserve">     其他商贸事务支出</t>
  </si>
  <si>
    <t>20114</t>
  </si>
  <si>
    <t xml:space="preserve">   知识产权事务</t>
  </si>
  <si>
    <t>2011401</t>
  </si>
  <si>
    <t>2011402</t>
  </si>
  <si>
    <t>2011403</t>
  </si>
  <si>
    <t>2011404</t>
  </si>
  <si>
    <t xml:space="preserve">     专利审批</t>
  </si>
  <si>
    <t>2011405</t>
  </si>
  <si>
    <t xml:space="preserve">     产权战略与规划</t>
  </si>
  <si>
    <t>2011406</t>
  </si>
  <si>
    <t xml:space="preserve">     专利试点和产业化推进</t>
  </si>
  <si>
    <t>2011408</t>
  </si>
  <si>
    <t xml:space="preserve">     国际合作与交流</t>
  </si>
  <si>
    <t>2011409</t>
  </si>
  <si>
    <t xml:space="preserve">     知识产权宏观管理</t>
  </si>
  <si>
    <t>2011410</t>
  </si>
  <si>
    <t xml:space="preserve">     商标管理</t>
  </si>
  <si>
    <t>2011411</t>
  </si>
  <si>
    <t xml:space="preserve">     原产地地理标志管理</t>
  </si>
  <si>
    <t>2011450</t>
  </si>
  <si>
    <t>2011499</t>
  </si>
  <si>
    <t xml:space="preserve">     其他知识产权事务支出</t>
  </si>
  <si>
    <t>20123</t>
  </si>
  <si>
    <t xml:space="preserve">   民族事务</t>
  </si>
  <si>
    <t>2012301</t>
  </si>
  <si>
    <t>2012302</t>
  </si>
  <si>
    <t>2012303</t>
  </si>
  <si>
    <t>2012304</t>
  </si>
  <si>
    <t xml:space="preserve">     民族工作专项</t>
  </si>
  <si>
    <t>2012350</t>
  </si>
  <si>
    <t>2012399</t>
  </si>
  <si>
    <t xml:space="preserve">     其他民族事务支出</t>
  </si>
  <si>
    <t>20125</t>
  </si>
  <si>
    <t xml:space="preserve">   港澳台事务</t>
  </si>
  <si>
    <t>2012501</t>
  </si>
  <si>
    <t>2012502</t>
  </si>
  <si>
    <t>2012503</t>
  </si>
  <si>
    <t>2012504</t>
  </si>
  <si>
    <t xml:space="preserve">     港澳事务</t>
  </si>
  <si>
    <t>2012505</t>
  </si>
  <si>
    <t xml:space="preserve">     台湾事务</t>
  </si>
  <si>
    <t>2012550</t>
  </si>
  <si>
    <t>2012599</t>
  </si>
  <si>
    <t xml:space="preserve">     其他港澳台事务支出</t>
  </si>
  <si>
    <t>20126</t>
  </si>
  <si>
    <t xml:space="preserve">   档案事务</t>
  </si>
  <si>
    <t>2012601</t>
  </si>
  <si>
    <t>2012602</t>
  </si>
  <si>
    <t>2012603</t>
  </si>
  <si>
    <t>2012604</t>
  </si>
  <si>
    <t xml:space="preserve">     档案馆</t>
  </si>
  <si>
    <t>2012699</t>
  </si>
  <si>
    <t xml:space="preserve">     其他档案事务支出</t>
  </si>
  <si>
    <t>20128</t>
  </si>
  <si>
    <t xml:space="preserve">   民主党派及工商联事务</t>
  </si>
  <si>
    <t>2012801</t>
  </si>
  <si>
    <t>2012802</t>
  </si>
  <si>
    <t>2012803</t>
  </si>
  <si>
    <t>2012804</t>
  </si>
  <si>
    <t>2012850</t>
  </si>
  <si>
    <t>2012899</t>
  </si>
  <si>
    <t xml:space="preserve">     其他民主党派及工商联事务支出</t>
  </si>
  <si>
    <t>20129</t>
  </si>
  <si>
    <t xml:space="preserve">   群众团体事务</t>
  </si>
  <si>
    <t>2012901</t>
  </si>
  <si>
    <t>2012902</t>
  </si>
  <si>
    <t>2012903</t>
  </si>
  <si>
    <t xml:space="preserve">     工会事务</t>
  </si>
  <si>
    <t>2012950</t>
  </si>
  <si>
    <t>2012999</t>
  </si>
  <si>
    <t xml:space="preserve">     其他群众团体事务支出</t>
  </si>
  <si>
    <t>20131</t>
  </si>
  <si>
    <t xml:space="preserve">   党委办公厅（室）及相关机构事务</t>
  </si>
  <si>
    <t>2013101</t>
  </si>
  <si>
    <t>2013102</t>
  </si>
  <si>
    <t>2013103</t>
  </si>
  <si>
    <t>2013105</t>
  </si>
  <si>
    <t xml:space="preserve">     专项业务</t>
  </si>
  <si>
    <t>2013150</t>
  </si>
  <si>
    <t>2013199</t>
  </si>
  <si>
    <t xml:space="preserve">     其他党委办公厅（室）及相关机构事务支出</t>
  </si>
  <si>
    <t>20132</t>
  </si>
  <si>
    <t xml:space="preserve">   组织事务</t>
  </si>
  <si>
    <t>2013201</t>
  </si>
  <si>
    <t>2013202</t>
  </si>
  <si>
    <t>2013203</t>
  </si>
  <si>
    <t>2013204</t>
  </si>
  <si>
    <t xml:space="preserve">     公务员事务</t>
  </si>
  <si>
    <t>2013250</t>
  </si>
  <si>
    <t>2013299</t>
  </si>
  <si>
    <t xml:space="preserve">     其他组织事务支出</t>
  </si>
  <si>
    <t>20133</t>
  </si>
  <si>
    <t xml:space="preserve">   宣传事务</t>
  </si>
  <si>
    <t>2013301</t>
  </si>
  <si>
    <t>2013302</t>
  </si>
  <si>
    <t>2013303</t>
  </si>
  <si>
    <t>2013304</t>
  </si>
  <si>
    <t xml:space="preserve">     宣传管理</t>
  </si>
  <si>
    <t>2013350</t>
  </si>
  <si>
    <t>2013399</t>
  </si>
  <si>
    <t xml:space="preserve">     其他宣传事务支出</t>
  </si>
  <si>
    <t>20134</t>
  </si>
  <si>
    <t xml:space="preserve">   统战事务</t>
  </si>
  <si>
    <t>2013401</t>
  </si>
  <si>
    <t>2013402</t>
  </si>
  <si>
    <t>2013403</t>
  </si>
  <si>
    <t>2013404</t>
  </si>
  <si>
    <t xml:space="preserve">     宗教事务</t>
  </si>
  <si>
    <t>2013405</t>
  </si>
  <si>
    <t xml:space="preserve">     华侨事务</t>
  </si>
  <si>
    <t>2013450</t>
  </si>
  <si>
    <t>2013499</t>
  </si>
  <si>
    <t xml:space="preserve">     其他统战事务支出</t>
  </si>
  <si>
    <t>20135</t>
  </si>
  <si>
    <t xml:space="preserve">   对外联络事务</t>
  </si>
  <si>
    <t>2013501</t>
  </si>
  <si>
    <t>2013502</t>
  </si>
  <si>
    <t>2013503</t>
  </si>
  <si>
    <t>2013550</t>
  </si>
  <si>
    <t>2013599</t>
  </si>
  <si>
    <t xml:space="preserve">     其他对外联络事务支出</t>
  </si>
  <si>
    <t>20136</t>
  </si>
  <si>
    <t xml:space="preserve">   其他共产党事务支出</t>
  </si>
  <si>
    <t>2013601</t>
  </si>
  <si>
    <t>2013602</t>
  </si>
  <si>
    <t>2013603</t>
  </si>
  <si>
    <t>2013650</t>
  </si>
  <si>
    <t>2013699</t>
  </si>
  <si>
    <t xml:space="preserve">     其他共产党事务支出</t>
  </si>
  <si>
    <t>20137</t>
  </si>
  <si>
    <t xml:space="preserve">   网信事务</t>
  </si>
  <si>
    <t>2013701</t>
  </si>
  <si>
    <t>2013702</t>
  </si>
  <si>
    <t>2013703</t>
  </si>
  <si>
    <t>2013704</t>
  </si>
  <si>
    <t xml:space="preserve">     信息安全事务</t>
  </si>
  <si>
    <t>2013750</t>
  </si>
  <si>
    <t>2013799</t>
  </si>
  <si>
    <t xml:space="preserve">     其他网信事务支出</t>
  </si>
  <si>
    <t>20138</t>
  </si>
  <si>
    <t xml:space="preserve">   市场监督管理事务</t>
  </si>
  <si>
    <t>2013801</t>
  </si>
  <si>
    <t>2013802</t>
  </si>
  <si>
    <t>2013803</t>
  </si>
  <si>
    <t>2013804</t>
  </si>
  <si>
    <t xml:space="preserve">     市场主体管理</t>
  </si>
  <si>
    <t>2013805</t>
  </si>
  <si>
    <t xml:space="preserve">     市场秩序执法</t>
  </si>
  <si>
    <t>2013808</t>
  </si>
  <si>
    <t>2013810</t>
  </si>
  <si>
    <t xml:space="preserve">     质量基础</t>
  </si>
  <si>
    <t>2013812</t>
  </si>
  <si>
    <t xml:space="preserve">     药品事务</t>
  </si>
  <si>
    <t>2013813</t>
  </si>
  <si>
    <t xml:space="preserve">     医疗器械事务</t>
  </si>
  <si>
    <t>2013814</t>
  </si>
  <si>
    <t xml:space="preserve">     化妆品事务</t>
  </si>
  <si>
    <t>2013815</t>
  </si>
  <si>
    <t xml:space="preserve">     质量安全监管</t>
  </si>
  <si>
    <t>2013816</t>
  </si>
  <si>
    <t xml:space="preserve">     食品安全监管</t>
  </si>
  <si>
    <t>2013850</t>
  </si>
  <si>
    <t>2013899</t>
  </si>
  <si>
    <t xml:space="preserve">     其他市场监督管理事务</t>
  </si>
  <si>
    <t>20199</t>
  </si>
  <si>
    <t xml:space="preserve">   其他一般公共服务支出</t>
  </si>
  <si>
    <t>2019901</t>
  </si>
  <si>
    <t xml:space="preserve">     国家赔偿费用支出</t>
  </si>
  <si>
    <t>2019999</t>
  </si>
  <si>
    <t xml:space="preserve">     其他一般公共服务支出</t>
  </si>
  <si>
    <t>201A</t>
  </si>
  <si>
    <t>对下专项转移支付补助</t>
  </si>
  <si>
    <t>20205</t>
  </si>
  <si>
    <t xml:space="preserve">   对外合作与交流</t>
  </si>
  <si>
    <t>20299</t>
  </si>
  <si>
    <t xml:space="preserve">   其他外交支出</t>
  </si>
  <si>
    <t>20301</t>
  </si>
  <si>
    <t xml:space="preserve">   现役部队</t>
  </si>
  <si>
    <t>2030101</t>
  </si>
  <si>
    <t xml:space="preserve">     现役部队</t>
  </si>
  <si>
    <t>20304</t>
  </si>
  <si>
    <t xml:space="preserve">   国防科研事业</t>
  </si>
  <si>
    <t>2030401</t>
  </si>
  <si>
    <t xml:space="preserve">     国防科研事业</t>
  </si>
  <si>
    <t>20305</t>
  </si>
  <si>
    <t xml:space="preserve">   专项工程</t>
  </si>
  <si>
    <t>2030501</t>
  </si>
  <si>
    <t xml:space="preserve">     专项工程</t>
  </si>
  <si>
    <t>20306</t>
  </si>
  <si>
    <t xml:space="preserve">   国防动员</t>
  </si>
  <si>
    <t>2030601</t>
  </si>
  <si>
    <t xml:space="preserve">     兵役征集</t>
  </si>
  <si>
    <t>2030602</t>
  </si>
  <si>
    <t xml:space="preserve">     经济动员</t>
  </si>
  <si>
    <t>2030603</t>
  </si>
  <si>
    <t xml:space="preserve">     人民防空</t>
  </si>
  <si>
    <t>2030604</t>
  </si>
  <si>
    <t xml:space="preserve">     交通战备</t>
  </si>
  <si>
    <t>2030605</t>
  </si>
  <si>
    <t xml:space="preserve">     国防教育</t>
  </si>
  <si>
    <t>2030606</t>
  </si>
  <si>
    <t xml:space="preserve">     预备役部队</t>
  </si>
  <si>
    <t>2030607</t>
  </si>
  <si>
    <t xml:space="preserve">     民兵</t>
  </si>
  <si>
    <t>2030608</t>
  </si>
  <si>
    <t xml:space="preserve">     边海防</t>
  </si>
  <si>
    <t>2030699</t>
  </si>
  <si>
    <t xml:space="preserve">     其他国防动员支出</t>
  </si>
  <si>
    <t>20399</t>
  </si>
  <si>
    <t xml:space="preserve">   其他国防支出</t>
  </si>
  <si>
    <t>2039999</t>
  </si>
  <si>
    <t xml:space="preserve">     其他国防支出</t>
  </si>
  <si>
    <t>203A</t>
  </si>
  <si>
    <t>20401</t>
  </si>
  <si>
    <t xml:space="preserve">   武装警察部队</t>
  </si>
  <si>
    <t>2040101</t>
  </si>
  <si>
    <t xml:space="preserve">     武装警察部队</t>
  </si>
  <si>
    <t>2040199</t>
  </si>
  <si>
    <t xml:space="preserve">     其他武装警察部队支出</t>
  </si>
  <si>
    <t>20402</t>
  </si>
  <si>
    <t xml:space="preserve">   公安</t>
  </si>
  <si>
    <t>2040201</t>
  </si>
  <si>
    <t>2040202</t>
  </si>
  <si>
    <t>2040203</t>
  </si>
  <si>
    <t>2040219</t>
  </si>
  <si>
    <t>2040220</t>
  </si>
  <si>
    <t xml:space="preserve">     执法办案</t>
  </si>
  <si>
    <t>2040221</t>
  </si>
  <si>
    <t xml:space="preserve">     特别业务</t>
  </si>
  <si>
    <t>2040222</t>
  </si>
  <si>
    <t xml:space="preserve">     特勤业务</t>
  </si>
  <si>
    <t>2040223</t>
  </si>
  <si>
    <t xml:space="preserve">     移民事务</t>
  </si>
  <si>
    <t>2040250</t>
  </si>
  <si>
    <t>2040299</t>
  </si>
  <si>
    <t xml:space="preserve">     其他公安支出</t>
  </si>
  <si>
    <t>20403</t>
  </si>
  <si>
    <t xml:space="preserve">   国家安全</t>
  </si>
  <si>
    <t>2040301</t>
  </si>
  <si>
    <t>2040302</t>
  </si>
  <si>
    <t>2040303</t>
  </si>
  <si>
    <t>2040304</t>
  </si>
  <si>
    <t xml:space="preserve">     安全业务</t>
  </si>
  <si>
    <t>2040350</t>
  </si>
  <si>
    <t>2040399</t>
  </si>
  <si>
    <t xml:space="preserve">     其他国家安全支出</t>
  </si>
  <si>
    <t>20404</t>
  </si>
  <si>
    <t xml:space="preserve">   检察</t>
  </si>
  <si>
    <t>2040401</t>
  </si>
  <si>
    <t>2040402</t>
  </si>
  <si>
    <t>2040403</t>
  </si>
  <si>
    <t>2040409</t>
  </si>
  <si>
    <t xml:space="preserve">     “两房”建设</t>
  </si>
  <si>
    <t>2040410</t>
  </si>
  <si>
    <t xml:space="preserve">     检察监督</t>
  </si>
  <si>
    <t>2040450</t>
  </si>
  <si>
    <t>2040499</t>
  </si>
  <si>
    <t xml:space="preserve">     其他检察支出</t>
  </si>
  <si>
    <t>20405</t>
  </si>
  <si>
    <t xml:space="preserve">   法院</t>
  </si>
  <si>
    <t>2040501</t>
  </si>
  <si>
    <t>2040502</t>
  </si>
  <si>
    <t>2040503</t>
  </si>
  <si>
    <t>2040504</t>
  </si>
  <si>
    <t xml:space="preserve">     案件审判</t>
  </si>
  <si>
    <t>2040505</t>
  </si>
  <si>
    <t xml:space="preserve">     案件执行</t>
  </si>
  <si>
    <t>2040506</t>
  </si>
  <si>
    <t xml:space="preserve">     “两庭”建设</t>
  </si>
  <si>
    <t>2040550</t>
  </si>
  <si>
    <t>2040599</t>
  </si>
  <si>
    <t xml:space="preserve">     其他法院支出</t>
  </si>
  <si>
    <t>20406</t>
  </si>
  <si>
    <t xml:space="preserve">   司法</t>
  </si>
  <si>
    <t>2040601</t>
  </si>
  <si>
    <t>2040602</t>
  </si>
  <si>
    <t>2040603</t>
  </si>
  <si>
    <t>2040604</t>
  </si>
  <si>
    <t xml:space="preserve">     基层司法业务</t>
  </si>
  <si>
    <t>2040605</t>
  </si>
  <si>
    <t xml:space="preserve">     普法宣传</t>
  </si>
  <si>
    <t>2040606</t>
  </si>
  <si>
    <t xml:space="preserve">     律师管理</t>
  </si>
  <si>
    <t>2040607</t>
  </si>
  <si>
    <t xml:space="preserve">     公共法律服务</t>
  </si>
  <si>
    <t>2040608</t>
  </si>
  <si>
    <t xml:space="preserve">     国家统一法律职业资格考试</t>
  </si>
  <si>
    <t>2040609</t>
  </si>
  <si>
    <t xml:space="preserve">     仲裁</t>
  </si>
  <si>
    <t>2040610</t>
  </si>
  <si>
    <t xml:space="preserve">     社区矫正</t>
  </si>
  <si>
    <t>2040611</t>
  </si>
  <si>
    <t xml:space="preserve">     司法鉴定</t>
  </si>
  <si>
    <t>2040612</t>
  </si>
  <si>
    <t xml:space="preserve">     法制建设</t>
  </si>
  <si>
    <t>2040613</t>
  </si>
  <si>
    <t>2040650</t>
  </si>
  <si>
    <t>2040699</t>
  </si>
  <si>
    <t xml:space="preserve">     其他司法支出</t>
  </si>
  <si>
    <t>20407</t>
  </si>
  <si>
    <t xml:space="preserve">   监狱</t>
  </si>
  <si>
    <t>2040701</t>
  </si>
  <si>
    <t>2040702</t>
  </si>
  <si>
    <t>2040703</t>
  </si>
  <si>
    <t>2040704</t>
  </si>
  <si>
    <t xml:space="preserve">     犯人生活</t>
  </si>
  <si>
    <t>2040705</t>
  </si>
  <si>
    <t xml:space="preserve">     犯人改造</t>
  </si>
  <si>
    <t>2040706</t>
  </si>
  <si>
    <t xml:space="preserve">     狱政设施建设</t>
  </si>
  <si>
    <t>2040707</t>
  </si>
  <si>
    <t>2040750</t>
  </si>
  <si>
    <t>2040799</t>
  </si>
  <si>
    <t xml:space="preserve">     其他监狱支出</t>
  </si>
  <si>
    <t>20408</t>
  </si>
  <si>
    <t xml:space="preserve">   强制隔离戒毒</t>
  </si>
  <si>
    <t>2040801</t>
  </si>
  <si>
    <t>2040802</t>
  </si>
  <si>
    <t>2040803</t>
  </si>
  <si>
    <t>2040804</t>
  </si>
  <si>
    <t xml:space="preserve">     强制隔离戒毒人员生活</t>
  </si>
  <si>
    <t>2040805</t>
  </si>
  <si>
    <t xml:space="preserve">     强制隔离戒毒人员教育</t>
  </si>
  <si>
    <t>2040806</t>
  </si>
  <si>
    <t xml:space="preserve">     所政设施建设</t>
  </si>
  <si>
    <t>2040807</t>
  </si>
  <si>
    <t>2040850</t>
  </si>
  <si>
    <t>2040899</t>
  </si>
  <si>
    <t xml:space="preserve">     其他强制隔离戒毒支出</t>
  </si>
  <si>
    <t>20409</t>
  </si>
  <si>
    <t xml:space="preserve">   国家保密</t>
  </si>
  <si>
    <t>2040901</t>
  </si>
  <si>
    <t>2040902</t>
  </si>
  <si>
    <t>2040903</t>
  </si>
  <si>
    <t>2040904</t>
  </si>
  <si>
    <t xml:space="preserve">     保密技术</t>
  </si>
  <si>
    <t>2040905</t>
  </si>
  <si>
    <t xml:space="preserve">     保密管理</t>
  </si>
  <si>
    <t>2040950</t>
  </si>
  <si>
    <t>2040999</t>
  </si>
  <si>
    <t xml:space="preserve">     其他国家保密支出</t>
  </si>
  <si>
    <t>20410</t>
  </si>
  <si>
    <t xml:space="preserve">   缉私警察</t>
  </si>
  <si>
    <t>2041001</t>
  </si>
  <si>
    <t>2041002</t>
  </si>
  <si>
    <t>2041006</t>
  </si>
  <si>
    <t>2041007</t>
  </si>
  <si>
    <t xml:space="preserve">     缉私业务</t>
  </si>
  <si>
    <t>2041099</t>
  </si>
  <si>
    <t xml:space="preserve">     其他缉私警察支出</t>
  </si>
  <si>
    <t>20499</t>
  </si>
  <si>
    <t xml:space="preserve">   其他公共安全支出</t>
  </si>
  <si>
    <t xml:space="preserve">     国家司法救助支出</t>
  </si>
  <si>
    <t>2049999</t>
  </si>
  <si>
    <t xml:space="preserve">     其他公共安全支出</t>
  </si>
  <si>
    <t>204A</t>
  </si>
  <si>
    <t>204B</t>
  </si>
  <si>
    <t>对下一般性转移支付补助</t>
  </si>
  <si>
    <t>20501</t>
  </si>
  <si>
    <t xml:space="preserve">   教育管理事务</t>
  </si>
  <si>
    <t>2050101</t>
  </si>
  <si>
    <t>2050102</t>
  </si>
  <si>
    <t>2050103</t>
  </si>
  <si>
    <t>2050199</t>
  </si>
  <si>
    <t xml:space="preserve">     其他教育管理事务支出</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</si>
  <si>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</si>
  <si>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</si>
  <si>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</si>
  <si>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</si>
  <si>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</si>
  <si>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</si>
  <si>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</si>
  <si>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</si>
  <si>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</si>
  <si>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</si>
  <si>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</si>
  <si>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</si>
  <si>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2050206</t>
  </si>
  <si>
    <t xml:space="preserve">     化解农村义务教育债务支出</t>
  </si>
  <si>
    <t>2050207</t>
  </si>
  <si>
    <t xml:space="preserve">     化解普通高中债务支出</t>
  </si>
  <si>
    <t>2050299</t>
  </si>
  <si>
    <t xml:space="preserve">     其他普通教育支出</t>
  </si>
  <si>
    <t>20503</t>
  </si>
  <si>
    <t xml:space="preserve">   职业教育</t>
  </si>
  <si>
    <t>2050301</t>
  </si>
  <si>
    <t xml:space="preserve">     初等职业教育</t>
  </si>
  <si>
    <t>2050302</t>
  </si>
  <si>
    <t xml:space="preserve">     中等职业教育</t>
  </si>
  <si>
    <t>2050303</t>
  </si>
  <si>
    <t xml:space="preserve">     技校教育</t>
  </si>
  <si>
    <t>2050305</t>
  </si>
  <si>
    <t xml:space="preserve">     高等职业教育</t>
  </si>
  <si>
    <t>2050399</t>
  </si>
  <si>
    <t xml:space="preserve">     其他职业教育支出</t>
  </si>
  <si>
    <t>20504</t>
  </si>
  <si>
    <t xml:space="preserve">   成人教育</t>
  </si>
  <si>
    <t>2050401</t>
  </si>
  <si>
    <t xml:space="preserve">     成人初等教育</t>
  </si>
  <si>
    <t>2050402</t>
  </si>
  <si>
    <t xml:space="preserve">     成人中等教育</t>
  </si>
  <si>
    <t>2050403</t>
  </si>
  <si>
    <t xml:space="preserve">     成人高等教育</t>
  </si>
  <si>
    <t>2050404</t>
  </si>
  <si>
    <t xml:space="preserve">     成人广播电视教育</t>
  </si>
  <si>
    <t>2050499</t>
  </si>
  <si>
    <t xml:space="preserve">     其他成人教育支出</t>
  </si>
  <si>
    <t>20505</t>
  </si>
  <si>
    <t xml:space="preserve">   广播电视教育</t>
  </si>
  <si>
    <t>2050501</t>
  </si>
  <si>
    <t xml:space="preserve">     广播电视学校</t>
  </si>
  <si>
    <t>2050502</t>
  </si>
  <si>
    <t xml:space="preserve">     教育电视台</t>
  </si>
  <si>
    <t>2050599</t>
  </si>
  <si>
    <t xml:space="preserve">     其他广播电视教育支出</t>
  </si>
  <si>
    <t>20506</t>
  </si>
  <si>
    <t xml:space="preserve">   留学教育</t>
  </si>
  <si>
    <t>2050601</t>
  </si>
  <si>
    <t xml:space="preserve">     出国留学教育</t>
  </si>
  <si>
    <t>2050602</t>
  </si>
  <si>
    <t xml:space="preserve">     来华留学教育</t>
  </si>
  <si>
    <t>2050699</t>
  </si>
  <si>
    <t xml:space="preserve">     其他留学教育支出</t>
  </si>
  <si>
    <t>20507</t>
  </si>
  <si>
    <t xml:space="preserve">   特殊教育</t>
  </si>
  <si>
    <t>2050701</t>
  </si>
  <si>
    <t xml:space="preserve">     特殊学校教育</t>
  </si>
  <si>
    <t>2050702</t>
  </si>
  <si>
    <t xml:space="preserve">     工读学校教育</t>
  </si>
  <si>
    <t>2050799</t>
  </si>
  <si>
    <t xml:space="preserve">     其他特殊教育支出</t>
  </si>
  <si>
    <t>20508</t>
  </si>
  <si>
    <t xml:space="preserve">   进修及培训</t>
  </si>
  <si>
    <t>2050801</t>
  </si>
  <si>
    <t xml:space="preserve">     教师进修</t>
  </si>
  <si>
    <t>2050802</t>
  </si>
  <si>
    <t xml:space="preserve">     干部教育</t>
  </si>
  <si>
    <t>2050803</t>
  </si>
  <si>
    <t xml:space="preserve">     培训支出</t>
  </si>
  <si>
    <t>2050804</t>
  </si>
  <si>
    <t xml:space="preserve">     退役士兵能力提升</t>
  </si>
  <si>
    <t>2050899</t>
  </si>
  <si>
    <t xml:space="preserve">     其他进修及培训</t>
  </si>
  <si>
    <t>20509</t>
  </si>
  <si>
    <t xml:space="preserve">   教育费附加安排的支出</t>
  </si>
  <si>
    <t>2050901</t>
  </si>
  <si>
    <t xml:space="preserve">     农村中小学校舍建设</t>
  </si>
  <si>
    <t>2050902</t>
  </si>
  <si>
    <t xml:space="preserve">     农村中小学教学设施</t>
  </si>
  <si>
    <t>2050903</t>
  </si>
  <si>
    <t xml:space="preserve">     城市中小学校舍建设</t>
  </si>
  <si>
    <t>2050904</t>
  </si>
  <si>
    <t xml:space="preserve">     城市中小学教学设施</t>
  </si>
  <si>
    <t>2050905</t>
  </si>
  <si>
    <t xml:space="preserve">     中等职业学校教学设施</t>
  </si>
  <si>
    <t>2050999</t>
  </si>
  <si>
    <t xml:space="preserve">     其他教育费附加安排的支出</t>
  </si>
  <si>
    <t>20599</t>
  </si>
  <si>
    <t xml:space="preserve">   其他教育支出</t>
  </si>
  <si>
    <t xml:space="preserve">      其他教育支出</t>
  </si>
  <si>
    <t>205A</t>
  </si>
  <si>
    <t>205B</t>
  </si>
  <si>
    <t>对下一般性转移支付补助（义务教育）</t>
  </si>
  <si>
    <t>20601</t>
  </si>
  <si>
    <t xml:space="preserve">   科学技术管理事务</t>
  </si>
  <si>
    <t>2060101</t>
  </si>
  <si>
    <t>2060102</t>
  </si>
  <si>
    <t>2060103</t>
  </si>
  <si>
    <t>2060199</t>
  </si>
  <si>
    <t xml:space="preserve">     其他科学技术管理事务支出</t>
  </si>
  <si>
    <t>20602</t>
  </si>
  <si>
    <t xml:space="preserve">   基础研究</t>
  </si>
  <si>
    <t>2060201</t>
  </si>
  <si>
    <t xml:space="preserve">     机构运行</t>
  </si>
  <si>
    <t>2060203</t>
  </si>
  <si>
    <t xml:space="preserve">     自然科学基金</t>
  </si>
  <si>
    <t>2060204</t>
  </si>
  <si>
    <t xml:space="preserve">     重点实验室及相关设施</t>
  </si>
  <si>
    <t>2060205</t>
  </si>
  <si>
    <t xml:space="preserve">     重大科学工程</t>
  </si>
  <si>
    <t>2060206</t>
  </si>
  <si>
    <t xml:space="preserve">     专项基础科研</t>
  </si>
  <si>
    <t>2060207</t>
  </si>
  <si>
    <t xml:space="preserve">     专项技术基础</t>
  </si>
  <si>
    <t xml:space="preserve">     科技人才队伍建设</t>
  </si>
  <si>
    <t>2060299</t>
  </si>
  <si>
    <t xml:space="preserve">     其他基础研究支出</t>
  </si>
  <si>
    <t>20603</t>
  </si>
  <si>
    <t xml:space="preserve">   应用研究</t>
  </si>
  <si>
    <t>2060301</t>
  </si>
  <si>
    <t>2060302</t>
  </si>
  <si>
    <t xml:space="preserve">     社会公益研究</t>
  </si>
  <si>
    <t>2060303</t>
  </si>
  <si>
    <t xml:space="preserve">     高技术研究</t>
  </si>
  <si>
    <t>2060304</t>
  </si>
  <si>
    <t xml:space="preserve">     专项科研试制</t>
  </si>
  <si>
    <t>2060399</t>
  </si>
  <si>
    <t xml:space="preserve">     其他应用研究支出</t>
  </si>
  <si>
    <t>20604</t>
  </si>
  <si>
    <t xml:space="preserve">   技术研究与开发</t>
  </si>
  <si>
    <t>2060401</t>
  </si>
  <si>
    <t>2060404</t>
  </si>
  <si>
    <t xml:space="preserve">     科技成果转化与扩散</t>
  </si>
  <si>
    <t xml:space="preserve">     共性技术研究与开发</t>
  </si>
  <si>
    <t>2060499</t>
  </si>
  <si>
    <t xml:space="preserve">     其他技术研究与开发支出</t>
  </si>
  <si>
    <t>20605</t>
  </si>
  <si>
    <t xml:space="preserve">   科技条件与服务</t>
  </si>
  <si>
    <t>2060501</t>
  </si>
  <si>
    <t>2060502</t>
  </si>
  <si>
    <t xml:space="preserve">     技术创新服务体系</t>
  </si>
  <si>
    <t>2060503</t>
  </si>
  <si>
    <t xml:space="preserve">     科技条件专项</t>
  </si>
  <si>
    <t>2060599</t>
  </si>
  <si>
    <t xml:space="preserve">     其他科技条件与服务支出</t>
  </si>
  <si>
    <t>20606</t>
  </si>
  <si>
    <t xml:space="preserve">   社会科学</t>
  </si>
  <si>
    <t>2060601</t>
  </si>
  <si>
    <t xml:space="preserve">     社会科学研究机构</t>
  </si>
  <si>
    <t>2060602</t>
  </si>
  <si>
    <t xml:space="preserve">     社会科学研究</t>
  </si>
  <si>
    <t>2060603</t>
  </si>
  <si>
    <t xml:space="preserve">     社科基金支出</t>
  </si>
  <si>
    <t>2060699</t>
  </si>
  <si>
    <t xml:space="preserve">     其他社会科学支出</t>
  </si>
  <si>
    <t>20607</t>
  </si>
  <si>
    <t xml:space="preserve">   科学技术普及</t>
  </si>
  <si>
    <t>2060701</t>
  </si>
  <si>
    <t>2060702</t>
  </si>
  <si>
    <t xml:space="preserve">     科普活动</t>
  </si>
  <si>
    <t>2060703</t>
  </si>
  <si>
    <t xml:space="preserve">     青少年科技活动</t>
  </si>
  <si>
    <t>2060704</t>
  </si>
  <si>
    <t xml:space="preserve">     学术交流活动</t>
  </si>
  <si>
    <t>2060705</t>
  </si>
  <si>
    <t xml:space="preserve">     科技馆站</t>
  </si>
  <si>
    <t>2060799</t>
  </si>
  <si>
    <t xml:space="preserve">     其他科学技术普及支出</t>
  </si>
  <si>
    <t>20608</t>
  </si>
  <si>
    <t xml:space="preserve">   科技交流与合作</t>
  </si>
  <si>
    <t>2060801</t>
  </si>
  <si>
    <t xml:space="preserve">     国际交流与合作</t>
  </si>
  <si>
    <t>2060802</t>
  </si>
  <si>
    <t xml:space="preserve">     重大科技合作项目</t>
  </si>
  <si>
    <t>2060899</t>
  </si>
  <si>
    <t xml:space="preserve">     其他科技交流与合作支出</t>
  </si>
  <si>
    <t>20609</t>
  </si>
  <si>
    <t xml:space="preserve">   科技重大项目</t>
  </si>
  <si>
    <t>2060901</t>
  </si>
  <si>
    <t xml:space="preserve">     科技重大专项</t>
  </si>
  <si>
    <t>2060902</t>
  </si>
  <si>
    <t xml:space="preserve">     重点研发计划</t>
  </si>
  <si>
    <t>2060999</t>
  </si>
  <si>
    <t xml:space="preserve">     其他科技重大项目</t>
  </si>
  <si>
    <t>20699</t>
  </si>
  <si>
    <t xml:space="preserve">   其他科学技术支出</t>
  </si>
  <si>
    <t>2069901</t>
  </si>
  <si>
    <t xml:space="preserve">     科技奖励</t>
  </si>
  <si>
    <t>2069902</t>
  </si>
  <si>
    <t xml:space="preserve">     核应急</t>
  </si>
  <si>
    <t>2069903</t>
  </si>
  <si>
    <t xml:space="preserve">     转制科研机构</t>
  </si>
  <si>
    <t>2069999</t>
  </si>
  <si>
    <t xml:space="preserve">     其他科学技术支出</t>
  </si>
  <si>
    <t>206A</t>
  </si>
  <si>
    <t>20701</t>
  </si>
  <si>
    <t xml:space="preserve">   文化和旅游</t>
  </si>
  <si>
    <t>2070101</t>
  </si>
  <si>
    <t>2070102</t>
  </si>
  <si>
    <t>2070103</t>
  </si>
  <si>
    <t>2070104</t>
  </si>
  <si>
    <t xml:space="preserve">     图书馆</t>
  </si>
  <si>
    <t>2070105</t>
  </si>
  <si>
    <t xml:space="preserve">     文化展示及纪念机构</t>
  </si>
  <si>
    <t>2070106</t>
  </si>
  <si>
    <t xml:space="preserve">     艺术表演场所</t>
  </si>
  <si>
    <t>2070107</t>
  </si>
  <si>
    <t xml:space="preserve">     艺术表演团体</t>
  </si>
  <si>
    <t>2070108</t>
  </si>
  <si>
    <t xml:space="preserve">     文化活动</t>
  </si>
  <si>
    <t>2070109</t>
  </si>
  <si>
    <t xml:space="preserve">     群众文化</t>
  </si>
  <si>
    <t>2070110</t>
  </si>
  <si>
    <t xml:space="preserve">     文化和旅游交流与合作</t>
  </si>
  <si>
    <t>2070111</t>
  </si>
  <si>
    <t xml:space="preserve">     文化创作与保护</t>
  </si>
  <si>
    <t>2070112</t>
  </si>
  <si>
    <t xml:space="preserve">     文化和旅游市场管理</t>
  </si>
  <si>
    <t>2070113</t>
  </si>
  <si>
    <t xml:space="preserve">     旅游宣传</t>
  </si>
  <si>
    <t>2070114</t>
  </si>
  <si>
    <t xml:space="preserve">     文化和旅游管理事务</t>
  </si>
  <si>
    <t>2070199</t>
  </si>
  <si>
    <t xml:space="preserve">     其他文化和旅游支出</t>
  </si>
  <si>
    <t>20702</t>
  </si>
  <si>
    <t xml:space="preserve">   文物</t>
  </si>
  <si>
    <t>2070201</t>
  </si>
  <si>
    <t>2070202</t>
  </si>
  <si>
    <t>2070203</t>
  </si>
  <si>
    <t>2070204</t>
  </si>
  <si>
    <t xml:space="preserve">     文物保护</t>
  </si>
  <si>
    <t>2070205</t>
  </si>
  <si>
    <t xml:space="preserve">     博物馆</t>
  </si>
  <si>
    <t>2070206</t>
  </si>
  <si>
    <t xml:space="preserve">     历史名城与古迹</t>
  </si>
  <si>
    <t>2070299</t>
  </si>
  <si>
    <t xml:space="preserve">     其他文物支出</t>
  </si>
  <si>
    <t>20703</t>
  </si>
  <si>
    <t xml:space="preserve">   体育</t>
  </si>
  <si>
    <t>2070301</t>
  </si>
  <si>
    <t>2070302</t>
  </si>
  <si>
    <t>2070303</t>
  </si>
  <si>
    <t>2070304</t>
  </si>
  <si>
    <t xml:space="preserve">     运动项目管理</t>
  </si>
  <si>
    <t>2070305</t>
  </si>
  <si>
    <t xml:space="preserve">     体育竞赛</t>
  </si>
  <si>
    <t>2070306</t>
  </si>
  <si>
    <t xml:space="preserve">     体育训练</t>
  </si>
  <si>
    <t>2070307</t>
  </si>
  <si>
    <t xml:space="preserve">     体育场馆</t>
  </si>
  <si>
    <t>2070308</t>
  </si>
  <si>
    <t xml:space="preserve">     群众体育</t>
  </si>
  <si>
    <t>2070309</t>
  </si>
  <si>
    <t xml:space="preserve">     体育交流与合作</t>
  </si>
  <si>
    <t>2070399</t>
  </si>
  <si>
    <t xml:space="preserve">     其他体育支出</t>
  </si>
  <si>
    <t>20706</t>
  </si>
  <si>
    <t xml:space="preserve">   新闻出版电影</t>
  </si>
  <si>
    <t>2070601</t>
  </si>
  <si>
    <t>2070602</t>
  </si>
  <si>
    <t>2070603</t>
  </si>
  <si>
    <t>2070604</t>
  </si>
  <si>
    <t xml:space="preserve">     新闻通讯</t>
  </si>
  <si>
    <t>2070605</t>
  </si>
  <si>
    <t xml:space="preserve">     出版发行</t>
  </si>
  <si>
    <t>2070606</t>
  </si>
  <si>
    <t xml:space="preserve">     版权管理</t>
  </si>
  <si>
    <t>2070607</t>
  </si>
  <si>
    <t xml:space="preserve">     电影</t>
  </si>
  <si>
    <t>2070699</t>
  </si>
  <si>
    <t xml:space="preserve">     其他新闻出版电影支出</t>
  </si>
  <si>
    <t>20708</t>
  </si>
  <si>
    <t xml:space="preserve">   广播电视</t>
  </si>
  <si>
    <t>2070801</t>
  </si>
  <si>
    <t>2070802</t>
  </si>
  <si>
    <t>2070803</t>
  </si>
  <si>
    <t>2070804</t>
  </si>
  <si>
    <t xml:space="preserve">     广播</t>
  </si>
  <si>
    <t>2070805</t>
  </si>
  <si>
    <t xml:space="preserve">     电视</t>
  </si>
  <si>
    <t>2070806</t>
  </si>
  <si>
    <t xml:space="preserve">     监测监管</t>
  </si>
  <si>
    <t>2070807</t>
  </si>
  <si>
    <t xml:space="preserve">     传输发射</t>
  </si>
  <si>
    <t>2070808</t>
  </si>
  <si>
    <t xml:space="preserve">     广播电视事务</t>
  </si>
  <si>
    <t>2070899</t>
  </si>
  <si>
    <t xml:space="preserve">     其他广播电视支出</t>
  </si>
  <si>
    <t>20799</t>
  </si>
  <si>
    <t xml:space="preserve">   其他文化旅游体育与传媒支出</t>
  </si>
  <si>
    <t>2079902</t>
  </si>
  <si>
    <t xml:space="preserve">     宣传文化发展专项支出</t>
  </si>
  <si>
    <t>2079903</t>
  </si>
  <si>
    <t xml:space="preserve">     文化产业发展专项支出</t>
  </si>
  <si>
    <t>2079999</t>
  </si>
  <si>
    <t xml:space="preserve">     其他文化旅游体育与传媒支出</t>
  </si>
  <si>
    <t>207A</t>
  </si>
  <si>
    <t>20801</t>
  </si>
  <si>
    <t xml:space="preserve">   人力资源和社会保障管理事务</t>
  </si>
  <si>
    <t>2080101</t>
  </si>
  <si>
    <t>2080102</t>
  </si>
  <si>
    <t>2080103</t>
  </si>
  <si>
    <t>2080104</t>
  </si>
  <si>
    <t xml:space="preserve">     综合业务管理</t>
  </si>
  <si>
    <t>2080105</t>
  </si>
  <si>
    <t xml:space="preserve">     劳动保障监察</t>
  </si>
  <si>
    <t>2080106</t>
  </si>
  <si>
    <t xml:space="preserve">     就业管理事务</t>
  </si>
  <si>
    <t>2080107</t>
  </si>
  <si>
    <t xml:space="preserve">     社会保险业务管理事务</t>
  </si>
  <si>
    <t>2080108</t>
  </si>
  <si>
    <t>2080109</t>
  </si>
  <si>
    <t xml:space="preserve">     社会保险经办机构</t>
  </si>
  <si>
    <t>2080110</t>
  </si>
  <si>
    <t xml:space="preserve">     劳动关系和维权</t>
  </si>
  <si>
    <t>2080111</t>
  </si>
  <si>
    <t xml:space="preserve">     公共就业服务和职业技能鉴定机构</t>
  </si>
  <si>
    <t>2080112</t>
  </si>
  <si>
    <t xml:space="preserve">     劳动人事争议调解仲裁</t>
  </si>
  <si>
    <t>2080199</t>
  </si>
  <si>
    <t xml:space="preserve">     其他人力资源和社会保障管理事务支出</t>
  </si>
  <si>
    <t>20802</t>
  </si>
  <si>
    <t xml:space="preserve">   民政管理事务</t>
  </si>
  <si>
    <t>2080201</t>
  </si>
  <si>
    <t>2080202</t>
  </si>
  <si>
    <t>2080203</t>
  </si>
  <si>
    <t>2080206</t>
  </si>
  <si>
    <t xml:space="preserve">     社会组织管理</t>
  </si>
  <si>
    <t>2080207</t>
  </si>
  <si>
    <t xml:space="preserve">     行政区划和地名管理</t>
  </si>
  <si>
    <t>2080208</t>
  </si>
  <si>
    <t xml:space="preserve">     基层政权建设和社区治理</t>
  </si>
  <si>
    <t>2080299</t>
  </si>
  <si>
    <t xml:space="preserve">     其他民政管理事务支出</t>
  </si>
  <si>
    <t>20804</t>
  </si>
  <si>
    <t xml:space="preserve">   补充全国社会保障基金</t>
  </si>
  <si>
    <t>2080402</t>
  </si>
  <si>
    <t xml:space="preserve">     用一般公共预算补充基金</t>
  </si>
  <si>
    <t>20805</t>
  </si>
  <si>
    <t xml:space="preserve">   行政事业单位养老支出</t>
  </si>
  <si>
    <t>2080501</t>
  </si>
  <si>
    <t xml:space="preserve">     行政单位离退休</t>
  </si>
  <si>
    <t>2080502</t>
  </si>
  <si>
    <t xml:space="preserve">     事业单位离退休</t>
  </si>
  <si>
    <t>2080503</t>
  </si>
  <si>
    <t xml:space="preserve">     离退休人员管理机构</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</si>
  <si>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</si>
  <si>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</si>
  <si>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</si>
  <si>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</si>
  <si>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</si>
  <si>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</si>
  <si>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 xml:space="preserve">     对机关事业单位职业年金的补助</t>
  </si>
  <si>
    <t>2080599</t>
  </si>
  <si>
    <t xml:space="preserve">     其他行政事业单位养老支出</t>
  </si>
  <si>
    <t>20806</t>
  </si>
  <si>
    <t xml:space="preserve">   企业改革补助</t>
  </si>
  <si>
    <t>2080601</t>
  </si>
  <si>
    <t xml:space="preserve">     企业关闭破产补助</t>
  </si>
  <si>
    <t>2080602</t>
  </si>
  <si>
    <t xml:space="preserve">     厂办大集体改革补助</t>
  </si>
  <si>
    <t>2080699</t>
  </si>
  <si>
    <t xml:space="preserve">     其他企业改革发展补助</t>
  </si>
  <si>
    <t>20807</t>
  </si>
  <si>
    <t xml:space="preserve">   就业补助</t>
  </si>
  <si>
    <t>2080701</t>
  </si>
  <si>
    <t xml:space="preserve">     就业创业服务补贴</t>
  </si>
  <si>
    <t>2080702</t>
  </si>
  <si>
    <t xml:space="preserve">     职业培训补贴</t>
  </si>
  <si>
    <t>2080704</t>
  </si>
  <si>
    <t xml:space="preserve">     社会保险补贴</t>
  </si>
  <si>
    <t>2080705</t>
  </si>
  <si>
    <t xml:space="preserve">     公益性岗位补贴</t>
  </si>
  <si>
    <t>2080709</t>
  </si>
  <si>
    <t xml:space="preserve">     职业技能鉴定补贴</t>
  </si>
  <si>
    <t>2080711</t>
  </si>
  <si>
    <t xml:space="preserve">     就业见习补贴</t>
  </si>
  <si>
    <t>2080712</t>
  </si>
  <si>
    <t xml:space="preserve">     高技能人才培养补助</t>
  </si>
  <si>
    <t>2080713</t>
  </si>
  <si>
    <t xml:space="preserve">     促进创业补贴</t>
  </si>
  <si>
    <t>2080799</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</si>
  <si>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</si>
  <si>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</si>
  <si>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</si>
  <si>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</si>
  <si>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</si>
  <si>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</si>
  <si>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</si>
  <si>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</si>
  <si>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</si>
  <si>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2080804</t>
  </si>
  <si>
    <t xml:space="preserve">     优抚事业单位支出</t>
  </si>
  <si>
    <t>2080805</t>
  </si>
  <si>
    <t xml:space="preserve">     义务兵优待</t>
  </si>
  <si>
    <t>2080806</t>
  </si>
  <si>
    <t xml:space="preserve">     农村籍退役士兵老年生活补助</t>
  </si>
  <si>
    <t>2080899</t>
  </si>
  <si>
    <t xml:space="preserve">     其他优抚支出</t>
  </si>
  <si>
    <t>20809</t>
  </si>
  <si>
    <t xml:space="preserve">   退役安置</t>
  </si>
  <si>
    <t>2080901</t>
  </si>
  <si>
    <t xml:space="preserve">     退役士兵安置</t>
  </si>
  <si>
    <t>2080902</t>
  </si>
  <si>
    <t xml:space="preserve">     军队移交政府的离退休人员安置</t>
  </si>
  <si>
    <t>2080903</t>
  </si>
  <si>
    <t xml:space="preserve">     军队移交政府离退休干部管理机构</t>
  </si>
  <si>
    <t>2080904</t>
  </si>
  <si>
    <t xml:space="preserve">     退役士兵管理教育</t>
  </si>
  <si>
    <t>2080905</t>
  </si>
  <si>
    <t xml:space="preserve">     军队转业干部安置</t>
  </si>
  <si>
    <t>2080999</t>
  </si>
  <si>
    <t xml:space="preserve">     其他退役安置支出</t>
  </si>
  <si>
    <t>20810</t>
  </si>
  <si>
    <t xml:space="preserve">   社会福利</t>
  </si>
  <si>
    <t>2081001</t>
  </si>
  <si>
    <t xml:space="preserve">     儿童福利</t>
  </si>
  <si>
    <t>2081002</t>
  </si>
  <si>
    <t xml:space="preserve">     老年福利</t>
  </si>
  <si>
    <t>2081003</t>
  </si>
  <si>
    <t xml:space="preserve">     康复辅具</t>
  </si>
  <si>
    <t>2081004</t>
  </si>
  <si>
    <t xml:space="preserve">     殡葬</t>
  </si>
  <si>
    <t>2081005</t>
  </si>
  <si>
    <t xml:space="preserve">     社会福利事业单位</t>
  </si>
  <si>
    <t>2081006</t>
  </si>
  <si>
    <t xml:space="preserve">     养老服务</t>
  </si>
  <si>
    <t>2081099</t>
  </si>
  <si>
    <t xml:space="preserve">     其他社会福利支出</t>
  </si>
  <si>
    <t>20811</t>
  </si>
  <si>
    <t xml:space="preserve">   残疾人事业</t>
  </si>
  <si>
    <t>2081101</t>
  </si>
  <si>
    <t>2081102</t>
  </si>
  <si>
    <t>2081103</t>
  </si>
  <si>
    <t>2081104</t>
  </si>
  <si>
    <t xml:space="preserve">     残疾人康复</t>
  </si>
  <si>
    <t>2081105</t>
  </si>
  <si>
    <t xml:space="preserve">     残疾人就业和扶贫</t>
  </si>
  <si>
    <t>2081106</t>
  </si>
  <si>
    <t xml:space="preserve">     残疾人体育</t>
  </si>
  <si>
    <t>2081107</t>
  </si>
  <si>
    <t xml:space="preserve">     残疾人生活和护理补贴</t>
  </si>
  <si>
    <t>2081199</t>
  </si>
  <si>
    <t xml:space="preserve">     其他残疾人事业支出</t>
  </si>
  <si>
    <t>20816</t>
  </si>
  <si>
    <t xml:space="preserve">   红十字事业</t>
  </si>
  <si>
    <t>2081601</t>
  </si>
  <si>
    <t>2081602</t>
  </si>
  <si>
    <t>2081603</t>
  </si>
  <si>
    <t>2081699</t>
  </si>
  <si>
    <t xml:space="preserve">     其他红十字事业支出</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</si>
  <si>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</si>
  <si>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</si>
  <si>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</si>
  <si>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</si>
  <si>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</si>
  <si>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</si>
  <si>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</si>
  <si>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</si>
  <si>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</si>
  <si>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</si>
  <si>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t>2082002</t>
  </si>
  <si>
    <t xml:space="preserve">     流浪乞讨人员救助支出</t>
  </si>
  <si>
    <t>20821</t>
  </si>
  <si>
    <t xml:space="preserve">   特困人员救助供养</t>
  </si>
  <si>
    <t>2082101</t>
  </si>
  <si>
    <t xml:space="preserve">     城市特困人员救助供养支出</t>
  </si>
  <si>
    <t>2082102</t>
  </si>
  <si>
    <t xml:space="preserve">     农村特困人员救助供养支出</t>
  </si>
  <si>
    <t>20824</t>
  </si>
  <si>
    <t xml:space="preserve">   补充道路交通事故社会救助基金</t>
  </si>
  <si>
    <t>2082401</t>
  </si>
  <si>
    <t xml:space="preserve">     交强险增值税补助基金支出</t>
  </si>
  <si>
    <t>2082402</t>
  </si>
  <si>
    <t xml:space="preserve">     交强险罚款收入补助基金支出</t>
  </si>
  <si>
    <t>20825</t>
  </si>
  <si>
    <t xml:space="preserve">   其他生活救助</t>
  </si>
  <si>
    <t>2082501</t>
  </si>
  <si>
    <t xml:space="preserve">     其他城市生活救助</t>
  </si>
  <si>
    <t>2082502</t>
  </si>
  <si>
    <t xml:space="preserve">     其他农村生活救助</t>
  </si>
  <si>
    <t>20826</t>
  </si>
  <si>
    <t xml:space="preserve">   财政对基本养老保险基金的补助</t>
  </si>
  <si>
    <t>2082601</t>
  </si>
  <si>
    <t xml:space="preserve">     财政对企业职工基本养老保险基金的补助</t>
  </si>
  <si>
    <t>2082602</t>
  </si>
  <si>
    <t xml:space="preserve">     财政对城乡居民基本养老保险基金的补助</t>
  </si>
  <si>
    <t>2082699</t>
  </si>
  <si>
    <t xml:space="preserve">     财政对其他基本养老保险基金的补助</t>
  </si>
  <si>
    <t>20827</t>
  </si>
  <si>
    <t xml:space="preserve">   财政对其他社会保险基金的补助</t>
  </si>
  <si>
    <t>2082701</t>
  </si>
  <si>
    <t xml:space="preserve">     财政对失业保险基金的补助</t>
  </si>
  <si>
    <t>2082702</t>
  </si>
  <si>
    <t xml:space="preserve">     财政对工伤保险基金的补助</t>
  </si>
  <si>
    <t>2082703</t>
  </si>
  <si>
    <t xml:space="preserve">     财政对生育保险基金的补助</t>
  </si>
  <si>
    <t>2082799</t>
  </si>
  <si>
    <t xml:space="preserve">     其他财政对社会保险基金的补助</t>
  </si>
  <si>
    <t>20828</t>
  </si>
  <si>
    <t xml:space="preserve">   退役军人管理事务</t>
  </si>
  <si>
    <t>2082801</t>
  </si>
  <si>
    <t>2082802</t>
  </si>
  <si>
    <t>2082803</t>
  </si>
  <si>
    <t>2082804</t>
  </si>
  <si>
    <t xml:space="preserve">     拥军优属</t>
  </si>
  <si>
    <t>2082805</t>
  </si>
  <si>
    <t xml:space="preserve">     部队供应</t>
  </si>
  <si>
    <t>2082850</t>
  </si>
  <si>
    <t>2082899</t>
  </si>
  <si>
    <t xml:space="preserve">     其他退役军人事务管理支出</t>
  </si>
  <si>
    <t>20830</t>
  </si>
  <si>
    <t xml:space="preserve">     财政代缴社会保险费支出</t>
  </si>
  <si>
    <t>2083001</t>
  </si>
  <si>
    <t xml:space="preserve">     财政代缴城乡居民基本养老保险费支出</t>
  </si>
  <si>
    <t>2083099</t>
  </si>
  <si>
    <t xml:space="preserve">     财政代缴其他社会保险费支出</t>
  </si>
  <si>
    <t>20899</t>
  </si>
  <si>
    <t xml:space="preserve">   其他社会保障和就业支出</t>
  </si>
  <si>
    <t xml:space="preserve">      其他社会保障和就业支出</t>
  </si>
  <si>
    <t>208A</t>
  </si>
  <si>
    <t>208B</t>
  </si>
  <si>
    <t>对下一般性转移支付补助（基本养老保险和低保）</t>
  </si>
  <si>
    <t>21001</t>
  </si>
  <si>
    <t xml:space="preserve">   卫生健康管理事务</t>
  </si>
  <si>
    <t>2100101</t>
  </si>
  <si>
    <t>2100102</t>
  </si>
  <si>
    <t>2100103</t>
  </si>
  <si>
    <t>2100199</t>
  </si>
  <si>
    <t xml:space="preserve">     其他卫生健康管理事务支出</t>
  </si>
  <si>
    <t>21002</t>
  </si>
  <si>
    <t xml:space="preserve">   公立医院</t>
  </si>
  <si>
    <t>2100201</t>
  </si>
  <si>
    <t xml:space="preserve">     综合医院</t>
  </si>
  <si>
    <t>2100202</t>
  </si>
  <si>
    <t xml:space="preserve">     中医（民族）医院</t>
  </si>
  <si>
    <t>2100203</t>
  </si>
  <si>
    <t xml:space="preserve">     传染病医院</t>
  </si>
  <si>
    <t>2100204</t>
  </si>
  <si>
    <t xml:space="preserve">     职业病防治医院</t>
  </si>
  <si>
    <t>2100205</t>
  </si>
  <si>
    <t xml:space="preserve">     精神病医院</t>
  </si>
  <si>
    <t>2100206</t>
  </si>
  <si>
    <t xml:space="preserve">     妇幼保健医院</t>
  </si>
  <si>
    <t>2100207</t>
  </si>
  <si>
    <t xml:space="preserve">     儿童医院</t>
  </si>
  <si>
    <t>2100208</t>
  </si>
  <si>
    <t xml:space="preserve">     其他专科医院</t>
  </si>
  <si>
    <t>2100209</t>
  </si>
  <si>
    <t xml:space="preserve">     福利医院</t>
  </si>
  <si>
    <t>2100210</t>
  </si>
  <si>
    <t xml:space="preserve">     行业医院</t>
  </si>
  <si>
    <t>2100211</t>
  </si>
  <si>
    <t xml:space="preserve">     处理医疗欠费</t>
  </si>
  <si>
    <t>2100212</t>
  </si>
  <si>
    <t xml:space="preserve">     康复医院</t>
  </si>
  <si>
    <t>2100299</t>
  </si>
  <si>
    <t xml:space="preserve">     其他公立医院支出</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</si>
  <si>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</si>
  <si>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</si>
  <si>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</si>
  <si>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</si>
  <si>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</si>
  <si>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</si>
  <si>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</si>
  <si>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</si>
  <si>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</si>
  <si>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</si>
  <si>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</si>
  <si>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</si>
  <si>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</si>
  <si>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</si>
  <si>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</si>
  <si>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</si>
  <si>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2100404</t>
  </si>
  <si>
    <t xml:space="preserve">     精神卫生机构</t>
  </si>
  <si>
    <t>2100405</t>
  </si>
  <si>
    <t xml:space="preserve">     应急救治机构</t>
  </si>
  <si>
    <t>2100406</t>
  </si>
  <si>
    <t xml:space="preserve">     采供血机构</t>
  </si>
  <si>
    <t>2100407</t>
  </si>
  <si>
    <t xml:space="preserve">     其他专业公共卫生机构</t>
  </si>
  <si>
    <t>2100408</t>
  </si>
  <si>
    <t xml:space="preserve">     基本公共卫生服务</t>
  </si>
  <si>
    <t>2100409</t>
  </si>
  <si>
    <t xml:space="preserve">     重大公共卫生服务</t>
  </si>
  <si>
    <t>2100410</t>
  </si>
  <si>
    <t xml:space="preserve">     突发公共卫生事件应急处理</t>
  </si>
  <si>
    <t>2100499</t>
  </si>
  <si>
    <t xml:space="preserve">     其他公共卫生支出</t>
  </si>
  <si>
    <t>21006</t>
  </si>
  <si>
    <t xml:space="preserve">   中医药</t>
  </si>
  <si>
    <t>2100601</t>
  </si>
  <si>
    <t xml:space="preserve">     中医（民族医）药专项</t>
  </si>
  <si>
    <t>2100699</t>
  </si>
  <si>
    <t xml:space="preserve">     其他中医药支出</t>
  </si>
  <si>
    <t>21007</t>
  </si>
  <si>
    <t xml:space="preserve">   计划生育事务</t>
  </si>
  <si>
    <t>2100716</t>
  </si>
  <si>
    <t xml:space="preserve">     计划生育机构</t>
  </si>
  <si>
    <t>2100717</t>
  </si>
  <si>
    <t xml:space="preserve">     计划生育服务</t>
  </si>
  <si>
    <t>2100799</t>
  </si>
  <si>
    <t xml:space="preserve">     其他计划生育事务支出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</si>
  <si>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</si>
  <si>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</si>
  <si>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</si>
  <si>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</si>
  <si>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</si>
  <si>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</si>
  <si>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</si>
  <si>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</si>
  <si>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</si>
  <si>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</si>
  <si>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21012</t>
  </si>
  <si>
    <t xml:space="preserve">   财政对基本医疗保险基金的补助</t>
  </si>
  <si>
    <t>2101201</t>
  </si>
  <si>
    <t xml:space="preserve">     财政对职工基本医疗保险基金的补助</t>
  </si>
  <si>
    <t>2101202</t>
  </si>
  <si>
    <t xml:space="preserve">     财政对城乡居民基本医疗保险基金的补助</t>
  </si>
  <si>
    <t>2101299</t>
  </si>
  <si>
    <t xml:space="preserve">     财政对其他基本医疗保险基金的补助</t>
  </si>
  <si>
    <t>21013</t>
  </si>
  <si>
    <t xml:space="preserve">   医疗救助</t>
  </si>
  <si>
    <t>2101301</t>
  </si>
  <si>
    <t xml:space="preserve">     城乡医疗救助</t>
  </si>
  <si>
    <t>2101302</t>
  </si>
  <si>
    <t xml:space="preserve">     疾病应急救助</t>
  </si>
  <si>
    <t>2101399</t>
  </si>
  <si>
    <t xml:space="preserve">     其他医疗救助支出</t>
  </si>
  <si>
    <t>21014</t>
  </si>
  <si>
    <t xml:space="preserve">   优抚对象医疗</t>
  </si>
  <si>
    <t>2101401</t>
  </si>
  <si>
    <t xml:space="preserve">     优抚对象医疗补助</t>
  </si>
  <si>
    <t>2101499</t>
  </si>
  <si>
    <t xml:space="preserve">     其他优抚对象医疗支出</t>
  </si>
  <si>
    <t>21015</t>
  </si>
  <si>
    <t xml:space="preserve">   医疗保障管理事务</t>
  </si>
  <si>
    <t>2101501</t>
  </si>
  <si>
    <t>2101502</t>
  </si>
  <si>
    <t>2101503</t>
  </si>
  <si>
    <t>2101504</t>
  </si>
  <si>
    <t>2101505</t>
  </si>
  <si>
    <t xml:space="preserve">     医疗保障政策管理</t>
  </si>
  <si>
    <t>2101506</t>
  </si>
  <si>
    <t xml:space="preserve">     医疗保障经办事务</t>
  </si>
  <si>
    <t>2101550</t>
  </si>
  <si>
    <t>2101599</t>
  </si>
  <si>
    <t xml:space="preserve">     其他医疗保障管理事务支出</t>
  </si>
  <si>
    <t>21016</t>
  </si>
  <si>
    <t xml:space="preserve">   老龄卫生健康事务</t>
  </si>
  <si>
    <t>2101601</t>
  </si>
  <si>
    <t xml:space="preserve">     老龄卫生健康事务</t>
  </si>
  <si>
    <t>21099</t>
  </si>
  <si>
    <t xml:space="preserve">   其他卫生健康支出</t>
  </si>
  <si>
    <t xml:space="preserve">     其他卫生健康支出</t>
  </si>
  <si>
    <t>210A</t>
  </si>
  <si>
    <t>210B</t>
  </si>
  <si>
    <t>21101</t>
  </si>
  <si>
    <t xml:space="preserve">   环境保护管理事务</t>
  </si>
  <si>
    <t>2110101</t>
  </si>
  <si>
    <t>2110102</t>
  </si>
  <si>
    <t>2110103</t>
  </si>
  <si>
    <t>2110104</t>
  </si>
  <si>
    <t xml:space="preserve">     生态环境保护宣传</t>
  </si>
  <si>
    <t>2110105</t>
  </si>
  <si>
    <t xml:space="preserve">     环境保护法规、规划及标准</t>
  </si>
  <si>
    <t>2110106</t>
  </si>
  <si>
    <t xml:space="preserve">     生态环境国际合作及履约</t>
  </si>
  <si>
    <t>2110107</t>
  </si>
  <si>
    <t xml:space="preserve">     生态环境保护行政许可</t>
  </si>
  <si>
    <t>2110108</t>
  </si>
  <si>
    <t xml:space="preserve">     应对气候变化管理事务</t>
  </si>
  <si>
    <t>2110199</t>
  </si>
  <si>
    <t xml:space="preserve">     其他环境保护管理事务支出</t>
  </si>
  <si>
    <t>21102</t>
  </si>
  <si>
    <t xml:space="preserve">   环境监测与监察</t>
  </si>
  <si>
    <t>2110203</t>
  </si>
  <si>
    <t xml:space="preserve">     建设项目环评审查与监督</t>
  </si>
  <si>
    <t>2110204</t>
  </si>
  <si>
    <t xml:space="preserve">     核与辐射安全监督</t>
  </si>
  <si>
    <t>2110299</t>
  </si>
  <si>
    <t xml:space="preserve">     其他环境监测与监察支出</t>
  </si>
  <si>
    <t>21103</t>
  </si>
  <si>
    <t xml:space="preserve">   污染防治</t>
  </si>
  <si>
    <t>2110301</t>
  </si>
  <si>
    <t xml:space="preserve">     大气</t>
  </si>
  <si>
    <t>2110302</t>
  </si>
  <si>
    <t xml:space="preserve">     水体</t>
  </si>
  <si>
    <t>2110303</t>
  </si>
  <si>
    <t xml:space="preserve">     噪声</t>
  </si>
  <si>
    <t>2110304</t>
  </si>
  <si>
    <t xml:space="preserve">     固体废弃物与化学品</t>
  </si>
  <si>
    <t>2110305</t>
  </si>
  <si>
    <t xml:space="preserve">     放射源和放射性废物监管</t>
  </si>
  <si>
    <t>2110306</t>
  </si>
  <si>
    <t xml:space="preserve">     辐射</t>
  </si>
  <si>
    <t>2110307</t>
  </si>
  <si>
    <t xml:space="preserve">     土壤</t>
  </si>
  <si>
    <t>2110399</t>
  </si>
  <si>
    <t xml:space="preserve">     其他污染防治支出</t>
  </si>
  <si>
    <t>21104</t>
  </si>
  <si>
    <t xml:space="preserve">   自然生态保护</t>
  </si>
  <si>
    <t>2110401</t>
  </si>
  <si>
    <t xml:space="preserve">     生态保护</t>
  </si>
  <si>
    <t>2110402</t>
  </si>
  <si>
    <t xml:space="preserve">     农村环境保护</t>
  </si>
  <si>
    <t>2110404</t>
  </si>
  <si>
    <t xml:space="preserve">     生物及物种资源保护</t>
  </si>
  <si>
    <t>2110499</t>
  </si>
  <si>
    <t xml:space="preserve">     其他自然生态保护支出</t>
  </si>
  <si>
    <t>21105</t>
  </si>
  <si>
    <t xml:space="preserve">   天然林保护</t>
  </si>
  <si>
    <t>2110501</t>
  </si>
  <si>
    <t xml:space="preserve">     森林管护</t>
  </si>
  <si>
    <t>2110502</t>
  </si>
  <si>
    <t xml:space="preserve">     社会保险补助</t>
  </si>
  <si>
    <t>2110503</t>
  </si>
  <si>
    <t xml:space="preserve">     政策性社会性支出补助</t>
  </si>
  <si>
    <t>2110506</t>
  </si>
  <si>
    <t xml:space="preserve">     天然林保护工程建设</t>
  </si>
  <si>
    <t>2110507</t>
  </si>
  <si>
    <t xml:space="preserve">     停伐补助</t>
  </si>
  <si>
    <t>2110599</t>
  </si>
  <si>
    <t xml:space="preserve">     其他天然林保护支出</t>
  </si>
  <si>
    <t>21106</t>
  </si>
  <si>
    <t xml:space="preserve">   退耕还林还草</t>
  </si>
  <si>
    <t>2110602</t>
  </si>
  <si>
    <t xml:space="preserve">     退耕现金</t>
  </si>
  <si>
    <t>2110603</t>
  </si>
  <si>
    <t xml:space="preserve">     退耕还林粮食折现补贴</t>
  </si>
  <si>
    <t>2110604</t>
  </si>
  <si>
    <t xml:space="preserve">     退耕还林粮食费用补贴</t>
  </si>
  <si>
    <t>2110605</t>
  </si>
  <si>
    <t xml:space="preserve">     退耕还林工程建设</t>
  </si>
  <si>
    <t>2110699</t>
  </si>
  <si>
    <t xml:space="preserve">     其他退耕还林还草支出</t>
  </si>
  <si>
    <t>21107</t>
  </si>
  <si>
    <t xml:space="preserve">   风沙荒漠治理</t>
  </si>
  <si>
    <t>2110704</t>
  </si>
  <si>
    <t xml:space="preserve">     京津风沙源治理工程建设</t>
  </si>
  <si>
    <t>2110799</t>
  </si>
  <si>
    <t xml:space="preserve">     其他风沙荒漠治理支出</t>
  </si>
  <si>
    <t>21108</t>
  </si>
  <si>
    <t xml:space="preserve">   退牧还草</t>
  </si>
  <si>
    <t>2110804</t>
  </si>
  <si>
    <t xml:space="preserve">     退牧还草工程建设</t>
  </si>
  <si>
    <t>2110899</t>
  </si>
  <si>
    <t xml:space="preserve">     其他退牧还草支出</t>
  </si>
  <si>
    <t>21109</t>
  </si>
  <si>
    <t xml:space="preserve">   已垦草原退耕还草</t>
  </si>
  <si>
    <t xml:space="preserve">     已垦草原退耕还草</t>
  </si>
  <si>
    <t>21110</t>
  </si>
  <si>
    <t xml:space="preserve">   能源节约利用</t>
  </si>
  <si>
    <t xml:space="preserve">     能源节约利用</t>
  </si>
  <si>
    <t>21111</t>
  </si>
  <si>
    <t xml:space="preserve">   污染减排</t>
  </si>
  <si>
    <t>2111101</t>
  </si>
  <si>
    <t xml:space="preserve">     生态环境监测与信息</t>
  </si>
  <si>
    <t>2111102</t>
  </si>
  <si>
    <t xml:space="preserve">     生态环境执法监察</t>
  </si>
  <si>
    <t>2111103</t>
  </si>
  <si>
    <t xml:space="preserve">     减排专项支出</t>
  </si>
  <si>
    <t>2111104</t>
  </si>
  <si>
    <t xml:space="preserve">     清洁生产专项支出</t>
  </si>
  <si>
    <t>2111199</t>
  </si>
  <si>
    <t xml:space="preserve">     其他污染减排支出</t>
  </si>
  <si>
    <t>21112</t>
  </si>
  <si>
    <t xml:space="preserve">   可再生能源</t>
  </si>
  <si>
    <t>2111201</t>
  </si>
  <si>
    <t xml:space="preserve">     可再生能源</t>
  </si>
  <si>
    <t>21113</t>
  </si>
  <si>
    <t xml:space="preserve">   循环经济</t>
  </si>
  <si>
    <t>2111301</t>
  </si>
  <si>
    <t xml:space="preserve">     循环经济</t>
  </si>
  <si>
    <t>21114</t>
  </si>
  <si>
    <t xml:space="preserve">   能源管理事务</t>
  </si>
  <si>
    <t>2111401</t>
  </si>
  <si>
    <t>2111402</t>
  </si>
  <si>
    <t>2111403</t>
  </si>
  <si>
    <t>2111404</t>
  </si>
  <si>
    <t xml:space="preserve">     能源预测预警</t>
  </si>
  <si>
    <t>2111405</t>
  </si>
  <si>
    <t xml:space="preserve">     能源战略规划与实施</t>
  </si>
  <si>
    <t>2111406</t>
  </si>
  <si>
    <t xml:space="preserve">     能源科技装备</t>
  </si>
  <si>
    <t>2111407</t>
  </si>
  <si>
    <t xml:space="preserve">     能源行业管理</t>
  </si>
  <si>
    <t>2111408</t>
  </si>
  <si>
    <t xml:space="preserve">     能源管理</t>
  </si>
  <si>
    <t>2111409</t>
  </si>
  <si>
    <t xml:space="preserve">     石油储备发展管理</t>
  </si>
  <si>
    <t>2111410</t>
  </si>
  <si>
    <t xml:space="preserve">     能源调查</t>
  </si>
  <si>
    <t>2111411</t>
  </si>
  <si>
    <t>2111413</t>
  </si>
  <si>
    <t xml:space="preserve">     农村电网建设</t>
  </si>
  <si>
    <t>2111450</t>
  </si>
  <si>
    <t>2111499</t>
  </si>
  <si>
    <t xml:space="preserve">     其他能源管理事务支出</t>
  </si>
  <si>
    <t>21199</t>
  </si>
  <si>
    <t xml:space="preserve">   其他节能环保支出</t>
  </si>
  <si>
    <t>2119999</t>
  </si>
  <si>
    <t xml:space="preserve">     其他节能环保支出</t>
  </si>
  <si>
    <t>211A</t>
  </si>
  <si>
    <t>21201</t>
  </si>
  <si>
    <t xml:space="preserve">   城乡社区管理事务</t>
  </si>
  <si>
    <t>2120101</t>
  </si>
  <si>
    <t>2120102</t>
  </si>
  <si>
    <t>2120103</t>
  </si>
  <si>
    <t>2120104</t>
  </si>
  <si>
    <t xml:space="preserve">     城管执法</t>
  </si>
  <si>
    <t>2120105</t>
  </si>
  <si>
    <t xml:space="preserve">     工程建设标准规范编制与监管</t>
  </si>
  <si>
    <t>2120106</t>
  </si>
  <si>
    <t xml:space="preserve">     工程建设管理</t>
  </si>
  <si>
    <t>2120107</t>
  </si>
  <si>
    <t xml:space="preserve">     市政公用行业市场监管</t>
  </si>
  <si>
    <t>2120109</t>
  </si>
  <si>
    <t xml:space="preserve">     住宅建设与房地产市场监管</t>
  </si>
  <si>
    <t>2120110</t>
  </si>
  <si>
    <t xml:space="preserve">     执业资格注册、资质审查</t>
  </si>
  <si>
    <t>2120199</t>
  </si>
  <si>
    <t xml:space="preserve">     其他城乡社区管理事务支出</t>
  </si>
  <si>
    <t>21202</t>
  </si>
  <si>
    <t xml:space="preserve">   城乡社区规划与管理</t>
  </si>
  <si>
    <t xml:space="preserve">     城乡社区规划与管理</t>
  </si>
  <si>
    <t>21203</t>
  </si>
  <si>
    <t xml:space="preserve">   城乡社区公共设施</t>
  </si>
  <si>
    <t>2120303</t>
  </si>
  <si>
    <t xml:space="preserve">     小城镇基础设施建设</t>
  </si>
  <si>
    <t>2120399</t>
  </si>
  <si>
    <t xml:space="preserve">     其他城乡社区公共设施支出</t>
  </si>
  <si>
    <t>21205</t>
  </si>
  <si>
    <t xml:space="preserve">   城乡社区环境卫生</t>
  </si>
  <si>
    <t xml:space="preserve">     城乡社区环境卫生</t>
  </si>
  <si>
    <t>21206</t>
  </si>
  <si>
    <t xml:space="preserve">   建设市场管理与监督</t>
  </si>
  <si>
    <t xml:space="preserve">     建设市场管理与监督</t>
  </si>
  <si>
    <t>21299</t>
  </si>
  <si>
    <t xml:space="preserve">   其他城乡社区支出</t>
  </si>
  <si>
    <t xml:space="preserve">     其他城乡社区支出</t>
  </si>
  <si>
    <t>212A</t>
  </si>
  <si>
    <t>21301</t>
  </si>
  <si>
    <t xml:space="preserve">   农业农村</t>
  </si>
  <si>
    <t>2130101</t>
  </si>
  <si>
    <t>2130102</t>
  </si>
  <si>
    <t>2130103</t>
  </si>
  <si>
    <t>2130104</t>
  </si>
  <si>
    <t>2130105</t>
  </si>
  <si>
    <t xml:space="preserve">     农垦运行</t>
  </si>
  <si>
    <t>2130106</t>
  </si>
  <si>
    <t xml:space="preserve">     科技转化与推广服务</t>
  </si>
  <si>
    <t>2130108</t>
  </si>
  <si>
    <t xml:space="preserve">     病虫害控制</t>
  </si>
  <si>
    <t>2130109</t>
  </si>
  <si>
    <t xml:space="preserve">     农产品质量安全</t>
  </si>
  <si>
    <t>2130110</t>
  </si>
  <si>
    <t xml:space="preserve">     执法监管</t>
  </si>
  <si>
    <t>2130111</t>
  </si>
  <si>
    <t xml:space="preserve">     统计监测与信息服务</t>
  </si>
  <si>
    <t>2130112</t>
  </si>
  <si>
    <t xml:space="preserve">     行业业务管理</t>
  </si>
  <si>
    <t>2130114</t>
  </si>
  <si>
    <t xml:space="preserve">     对外交流与合作</t>
  </si>
  <si>
    <t>2130119</t>
  </si>
  <si>
    <t xml:space="preserve">     防灾救灾</t>
  </si>
  <si>
    <t>2130120</t>
  </si>
  <si>
    <t xml:space="preserve">     稳定农民收入补贴</t>
  </si>
  <si>
    <t>2130121</t>
  </si>
  <si>
    <t xml:space="preserve">     农业结构调整补贴</t>
  </si>
  <si>
    <t>2130122</t>
  </si>
  <si>
    <t xml:space="preserve">     农业生产发展</t>
  </si>
  <si>
    <t>2130124</t>
  </si>
  <si>
    <t xml:space="preserve">     农村合作经济</t>
  </si>
  <si>
    <t>2130125</t>
  </si>
  <si>
    <t xml:space="preserve">     农产品加工与促销</t>
  </si>
  <si>
    <t>2130126</t>
  </si>
  <si>
    <t xml:space="preserve">     农村社会事业</t>
  </si>
  <si>
    <t>2130135</t>
  </si>
  <si>
    <t xml:space="preserve">     农业资源保护修复与利用</t>
  </si>
  <si>
    <t>2130142</t>
  </si>
  <si>
    <t xml:space="preserve">     农村道路建设</t>
  </si>
  <si>
    <t>2130148</t>
  </si>
  <si>
    <t xml:space="preserve">     成品油价格改革对渔业的补贴</t>
  </si>
  <si>
    <t>2130152</t>
  </si>
  <si>
    <t xml:space="preserve">     对高校毕业生到基层任职补助</t>
  </si>
  <si>
    <t>2130153</t>
  </si>
  <si>
    <t xml:space="preserve">     农田建设</t>
  </si>
  <si>
    <t>2130199</t>
  </si>
  <si>
    <t xml:space="preserve">     其他农业农村支出</t>
  </si>
  <si>
    <t>21302</t>
  </si>
  <si>
    <t xml:space="preserve">   林业和草原</t>
  </si>
  <si>
    <t>2130201</t>
  </si>
  <si>
    <t>2130202</t>
  </si>
  <si>
    <t>2130203</t>
  </si>
  <si>
    <t>2130204</t>
  </si>
  <si>
    <t xml:space="preserve">     事业机构</t>
  </si>
  <si>
    <t>2130205</t>
  </si>
  <si>
    <t xml:space="preserve">     森林资源培育</t>
  </si>
  <si>
    <t>2130206</t>
  </si>
  <si>
    <t xml:space="preserve">     技术推广与转化</t>
  </si>
  <si>
    <t>2130207</t>
  </si>
  <si>
    <t xml:space="preserve">     森林资源管理</t>
  </si>
  <si>
    <t>2130209</t>
  </si>
  <si>
    <t xml:space="preserve">     森林生态效益补偿</t>
  </si>
  <si>
    <t>2130210</t>
  </si>
  <si>
    <t xml:space="preserve">     自然保护区等管理</t>
  </si>
  <si>
    <t>2130211</t>
  </si>
  <si>
    <t xml:space="preserve">     动植物保护</t>
  </si>
  <si>
    <t>2130212</t>
  </si>
  <si>
    <t xml:space="preserve">     湿地保护</t>
  </si>
  <si>
    <t>2130213</t>
  </si>
  <si>
    <t xml:space="preserve">     执法与监督</t>
  </si>
  <si>
    <t>2130217</t>
  </si>
  <si>
    <t xml:space="preserve">     防沙治沙</t>
  </si>
  <si>
    <t>2130220</t>
  </si>
  <si>
    <t xml:space="preserve">     对外合作与交流</t>
  </si>
  <si>
    <t>2130221</t>
  </si>
  <si>
    <t xml:space="preserve">     产业化管理</t>
  </si>
  <si>
    <t>2130223</t>
  </si>
  <si>
    <t xml:space="preserve">     信息管理</t>
  </si>
  <si>
    <t>2130226</t>
  </si>
  <si>
    <t xml:space="preserve">     林区公共支出</t>
  </si>
  <si>
    <t>2130227</t>
  </si>
  <si>
    <t xml:space="preserve">     贷款贴息</t>
  </si>
  <si>
    <t>2130232</t>
  </si>
  <si>
    <t xml:space="preserve">     成品油价格改革对林业的补贴</t>
  </si>
  <si>
    <t>2130234</t>
  </si>
  <si>
    <t xml:space="preserve">     林业草原防灾减灾</t>
  </si>
  <si>
    <t>2130235</t>
  </si>
  <si>
    <t xml:space="preserve">     国家公园</t>
  </si>
  <si>
    <t>2130236</t>
  </si>
  <si>
    <t xml:space="preserve">     草原管理</t>
  </si>
  <si>
    <t>2130237</t>
  </si>
  <si>
    <t>2130299</t>
  </si>
  <si>
    <t xml:space="preserve">     其他林业和草原支出</t>
  </si>
  <si>
    <t>21303</t>
  </si>
  <si>
    <t xml:space="preserve">   水利</t>
  </si>
  <si>
    <t>2130301</t>
  </si>
  <si>
    <t>2130302</t>
  </si>
  <si>
    <t>2130303</t>
  </si>
  <si>
    <t>2130304</t>
  </si>
  <si>
    <t xml:space="preserve">     水利行业业务管理</t>
  </si>
  <si>
    <t>2130305</t>
  </si>
  <si>
    <t xml:space="preserve">     水利工程建设</t>
  </si>
  <si>
    <t>2130306</t>
  </si>
  <si>
    <t xml:space="preserve">     水利工程运行与维护</t>
  </si>
  <si>
    <t>2130307</t>
  </si>
  <si>
    <t xml:space="preserve">     长江黄河等流域管理</t>
  </si>
  <si>
    <t>2130308</t>
  </si>
  <si>
    <t xml:space="preserve">     水利前期工作</t>
  </si>
  <si>
    <t>2130309</t>
  </si>
  <si>
    <t xml:space="preserve">     水利执法监督</t>
  </si>
  <si>
    <t>2130310</t>
  </si>
  <si>
    <t xml:space="preserve">     水土保持</t>
  </si>
  <si>
    <t>2130311</t>
  </si>
  <si>
    <t xml:space="preserve">     水资源节约管理与保护</t>
  </si>
  <si>
    <t>2130312</t>
  </si>
  <si>
    <t xml:space="preserve">     水质监测</t>
  </si>
  <si>
    <t>2130313</t>
  </si>
  <si>
    <t xml:space="preserve">     水文测报</t>
  </si>
  <si>
    <t>2130314</t>
  </si>
  <si>
    <t xml:space="preserve">     防汛</t>
  </si>
  <si>
    <t>2130315</t>
  </si>
  <si>
    <t xml:space="preserve">     抗旱</t>
  </si>
  <si>
    <t>2130316</t>
  </si>
  <si>
    <t xml:space="preserve">     农村水利</t>
  </si>
  <si>
    <t>2130317</t>
  </si>
  <si>
    <t xml:space="preserve">     水利技术推广</t>
  </si>
  <si>
    <t>2130318</t>
  </si>
  <si>
    <t xml:space="preserve">     国际河流治理与管理</t>
  </si>
  <si>
    <t>2130319</t>
  </si>
  <si>
    <t xml:space="preserve">     江河湖库水系综合整治</t>
  </si>
  <si>
    <t>2130321</t>
  </si>
  <si>
    <t xml:space="preserve">     大中型水库移民后期扶持专项支出</t>
  </si>
  <si>
    <t>2130322</t>
  </si>
  <si>
    <t xml:space="preserve">     水利安全监督</t>
  </si>
  <si>
    <t>2130333</t>
  </si>
  <si>
    <t>2130334</t>
  </si>
  <si>
    <t xml:space="preserve">     水利建设征地及移民支出</t>
  </si>
  <si>
    <t>2130335</t>
  </si>
  <si>
    <t xml:space="preserve">     农村人畜饮水</t>
  </si>
  <si>
    <t>2130336</t>
  </si>
  <si>
    <t xml:space="preserve">     南水北调工程建设</t>
  </si>
  <si>
    <t>2130337</t>
  </si>
  <si>
    <t xml:space="preserve">     南水北调工程管理</t>
  </si>
  <si>
    <t>2130399</t>
  </si>
  <si>
    <t xml:space="preserve">     其他水利支出</t>
  </si>
  <si>
    <t>21305</t>
  </si>
  <si>
    <t xml:space="preserve">   扶贫</t>
  </si>
  <si>
    <t>2130501</t>
  </si>
  <si>
    <t>2130502</t>
  </si>
  <si>
    <t>2130503</t>
  </si>
  <si>
    <t>2130504</t>
  </si>
  <si>
    <t xml:space="preserve">     农村基础设施建设</t>
  </si>
  <si>
    <t>2130505</t>
  </si>
  <si>
    <t xml:space="preserve">     生产发展</t>
  </si>
  <si>
    <t>2130506</t>
  </si>
  <si>
    <t xml:space="preserve">     社会发展</t>
  </si>
  <si>
    <t>2130507</t>
  </si>
  <si>
    <t xml:space="preserve">     扶贫贷款奖补和贴息</t>
  </si>
  <si>
    <t>2130508</t>
  </si>
  <si>
    <t xml:space="preserve">     “三西”农业建设专项补助</t>
  </si>
  <si>
    <t>2130550</t>
  </si>
  <si>
    <t xml:space="preserve">     扶贫事业机构</t>
  </si>
  <si>
    <t>2130599</t>
  </si>
  <si>
    <t xml:space="preserve">     其他扶贫支出</t>
  </si>
  <si>
    <t>21307</t>
  </si>
  <si>
    <t xml:space="preserve">   农村综合改革</t>
  </si>
  <si>
    <t>2130701</t>
  </si>
  <si>
    <t xml:space="preserve">     对村级公益事业建设的补助</t>
  </si>
  <si>
    <t>2130704</t>
  </si>
  <si>
    <t xml:space="preserve">     国有农场办社会职能改革补助</t>
  </si>
  <si>
    <t>2130705</t>
  </si>
  <si>
    <t xml:space="preserve">     对村民委员会和村党支部的补助</t>
  </si>
  <si>
    <t>2130706</t>
  </si>
  <si>
    <t xml:space="preserve">     对村集体经济组织的补助</t>
  </si>
  <si>
    <t>2130707</t>
  </si>
  <si>
    <t xml:space="preserve">     农村综合改革示范试点补助</t>
  </si>
  <si>
    <t>2130799</t>
  </si>
  <si>
    <t xml:space="preserve">     其他农村综合改革支出</t>
  </si>
  <si>
    <t>21308</t>
  </si>
  <si>
    <t xml:space="preserve">   普惠金融发展支出</t>
  </si>
  <si>
    <t>2130801</t>
  </si>
  <si>
    <t xml:space="preserve">     支持农村金融机构</t>
  </si>
  <si>
    <t>2130802</t>
  </si>
  <si>
    <t xml:space="preserve">     涉农贷款增量奖励</t>
  </si>
  <si>
    <t>2130803</t>
  </si>
  <si>
    <t xml:space="preserve">     农业保险保费补贴</t>
  </si>
  <si>
    <t>2130804</t>
  </si>
  <si>
    <t xml:space="preserve">     创业担保贷款贴息</t>
  </si>
  <si>
    <t>2130805</t>
  </si>
  <si>
    <t xml:space="preserve">     补充创业担保贷款基金</t>
  </si>
  <si>
    <t>2130899</t>
  </si>
  <si>
    <t xml:space="preserve">     其他普惠金融发展支出</t>
  </si>
  <si>
    <t>21309</t>
  </si>
  <si>
    <t xml:space="preserve">   目标价格补贴</t>
  </si>
  <si>
    <t>2130901</t>
  </si>
  <si>
    <t xml:space="preserve">     棉花目标价格补贴</t>
  </si>
  <si>
    <t>2130999</t>
  </si>
  <si>
    <t xml:space="preserve">     其他目标价格补贴</t>
  </si>
  <si>
    <t>21399</t>
  </si>
  <si>
    <t xml:space="preserve">   其他农林水支出</t>
  </si>
  <si>
    <t>2139901</t>
  </si>
  <si>
    <t xml:space="preserve">     化解其他公益性乡村债务支出</t>
  </si>
  <si>
    <t>2139999</t>
  </si>
  <si>
    <t xml:space="preserve">     其他农林水支出</t>
  </si>
  <si>
    <t>213A</t>
  </si>
  <si>
    <t>213B</t>
  </si>
  <si>
    <t>对下一般性转移支付补助（农村综合改革）</t>
  </si>
  <si>
    <t>21401</t>
  </si>
  <si>
    <t xml:space="preserve">   公路水路运输</t>
  </si>
  <si>
    <t>2140101</t>
  </si>
  <si>
    <t>2140102</t>
  </si>
  <si>
    <t>2140103</t>
  </si>
  <si>
    <t>2140104</t>
  </si>
  <si>
    <t xml:space="preserve">     公路建设</t>
  </si>
  <si>
    <t>2140106</t>
  </si>
  <si>
    <t xml:space="preserve">     公路养护</t>
  </si>
  <si>
    <t>2140109</t>
  </si>
  <si>
    <t xml:space="preserve">     交通运输信息化建设</t>
  </si>
  <si>
    <t>2140110</t>
  </si>
  <si>
    <t xml:space="preserve">     公路和运输安全</t>
  </si>
  <si>
    <t>2140111</t>
  </si>
  <si>
    <t xml:space="preserve">     公路还贷专项</t>
  </si>
  <si>
    <t>2140112</t>
  </si>
  <si>
    <t xml:space="preserve">     公路运输管理</t>
  </si>
  <si>
    <t>2140114</t>
  </si>
  <si>
    <t xml:space="preserve">     公路和运输技术标准化建设</t>
  </si>
  <si>
    <t>2140122</t>
  </si>
  <si>
    <t xml:space="preserve">     港口设施</t>
  </si>
  <si>
    <t>2140123</t>
  </si>
  <si>
    <t xml:space="preserve">     航道维护</t>
  </si>
  <si>
    <t>2140127</t>
  </si>
  <si>
    <t xml:space="preserve">     船舶检验</t>
  </si>
  <si>
    <t>2140128</t>
  </si>
  <si>
    <t xml:space="preserve">     救助打捞</t>
  </si>
  <si>
    <t>2140129</t>
  </si>
  <si>
    <t xml:space="preserve">     内河运输</t>
  </si>
  <si>
    <t>2140130</t>
  </si>
  <si>
    <t xml:space="preserve">     远洋运输</t>
  </si>
  <si>
    <t>2140131</t>
  </si>
  <si>
    <t xml:space="preserve">     海事管理</t>
  </si>
  <si>
    <t>2140133</t>
  </si>
  <si>
    <t xml:space="preserve">     航标事业发展支出</t>
  </si>
  <si>
    <t>2140136</t>
  </si>
  <si>
    <t xml:space="preserve">     水路运输管理支出</t>
  </si>
  <si>
    <t>2140138</t>
  </si>
  <si>
    <t xml:space="preserve">     口岸建设</t>
  </si>
  <si>
    <t>2140139</t>
  </si>
  <si>
    <t xml:space="preserve">     取消政府还贷二级公路收费专项支出</t>
  </si>
  <si>
    <t>2140199</t>
  </si>
  <si>
    <t xml:space="preserve">     其他公路水路运输支出</t>
  </si>
  <si>
    <t>21402</t>
  </si>
  <si>
    <t xml:space="preserve">   铁路运输</t>
  </si>
  <si>
    <t>2140201</t>
  </si>
  <si>
    <t>2140202</t>
  </si>
  <si>
    <t>2140203</t>
  </si>
  <si>
    <t>2140204</t>
  </si>
  <si>
    <t xml:space="preserve">     铁路路网建设</t>
  </si>
  <si>
    <t>2140205</t>
  </si>
  <si>
    <t xml:space="preserve">     铁路还贷专项</t>
  </si>
  <si>
    <t>2140206</t>
  </si>
  <si>
    <t xml:space="preserve">     铁路安全</t>
  </si>
  <si>
    <t>2140207</t>
  </si>
  <si>
    <t xml:space="preserve">     铁路专项运输</t>
  </si>
  <si>
    <t>2140208</t>
  </si>
  <si>
    <t xml:space="preserve">     行业监管</t>
  </si>
  <si>
    <t>2140299</t>
  </si>
  <si>
    <t xml:space="preserve">     其他铁路运输支出</t>
  </si>
  <si>
    <t>21403</t>
  </si>
  <si>
    <t xml:space="preserve">   民用航空运输</t>
  </si>
  <si>
    <t>2140301</t>
  </si>
  <si>
    <t>2140302</t>
  </si>
  <si>
    <t>2140303</t>
  </si>
  <si>
    <t>2140304</t>
  </si>
  <si>
    <t xml:space="preserve">     机场建设</t>
  </si>
  <si>
    <t>2140305</t>
  </si>
  <si>
    <t xml:space="preserve">     空管系统建设</t>
  </si>
  <si>
    <t>2140306</t>
  </si>
  <si>
    <t xml:space="preserve">     民航还贷专项支出</t>
  </si>
  <si>
    <t>2140307</t>
  </si>
  <si>
    <t xml:space="preserve">     民用航空安全</t>
  </si>
  <si>
    <t>2140308</t>
  </si>
  <si>
    <t xml:space="preserve">     民航专项运输</t>
  </si>
  <si>
    <t>2140399</t>
  </si>
  <si>
    <t xml:space="preserve">     其他民用航空运输支出</t>
  </si>
  <si>
    <t>21404</t>
  </si>
  <si>
    <t xml:space="preserve">   成品油价格改革对交通运输的补贴</t>
  </si>
  <si>
    <t>2140401</t>
  </si>
  <si>
    <t xml:space="preserve">     对城市公交的补贴</t>
  </si>
  <si>
    <t>2140402</t>
  </si>
  <si>
    <t xml:space="preserve">     对农村道路客运的补贴</t>
  </si>
  <si>
    <t>2140403</t>
  </si>
  <si>
    <t xml:space="preserve">     对出租车的补贴</t>
  </si>
  <si>
    <t>2140499</t>
  </si>
  <si>
    <t xml:space="preserve">     成品油价格改革补贴其他支出</t>
  </si>
  <si>
    <t>21405</t>
  </si>
  <si>
    <t xml:space="preserve">   邮政业支出</t>
  </si>
  <si>
    <t>2140501</t>
  </si>
  <si>
    <t>2140502</t>
  </si>
  <si>
    <t>2140503</t>
  </si>
  <si>
    <t>2140504</t>
  </si>
  <si>
    <t>2140505</t>
  </si>
  <si>
    <t xml:space="preserve">     邮政普遍服务与特殊服务</t>
  </si>
  <si>
    <t>2140599</t>
  </si>
  <si>
    <t xml:space="preserve">     其他邮政业支出</t>
  </si>
  <si>
    <t>21406</t>
  </si>
  <si>
    <t xml:space="preserve">   车辆购置税支出</t>
  </si>
  <si>
    <t>2140601</t>
  </si>
  <si>
    <t xml:space="preserve">     车辆购置税用于公路等基础设施建设支出</t>
  </si>
  <si>
    <t>2140602</t>
  </si>
  <si>
    <t xml:space="preserve">     车辆购置税用于农村公路建设支出</t>
  </si>
  <si>
    <t>2140603</t>
  </si>
  <si>
    <t xml:space="preserve">     车辆购置税用于老旧汽车报废更新补贴</t>
  </si>
  <si>
    <t>2140699</t>
  </si>
  <si>
    <t xml:space="preserve">     车辆购置税其他支出</t>
  </si>
  <si>
    <t>21499</t>
  </si>
  <si>
    <t xml:space="preserve">   其他交通运输支出</t>
  </si>
  <si>
    <t>2149901</t>
  </si>
  <si>
    <t xml:space="preserve">     公共交通运营补助</t>
  </si>
  <si>
    <t>2149999</t>
  </si>
  <si>
    <t xml:space="preserve">     其他交通运输支出</t>
  </si>
  <si>
    <t>214A</t>
  </si>
  <si>
    <t>21501</t>
  </si>
  <si>
    <t xml:space="preserve">   资源勘探开发</t>
  </si>
  <si>
    <t>2150101</t>
  </si>
  <si>
    <t>2150102</t>
  </si>
  <si>
    <t>2150103</t>
  </si>
  <si>
    <t>2150104</t>
  </si>
  <si>
    <t xml:space="preserve">     煤炭勘探开采和洗选</t>
  </si>
  <si>
    <t>2150105</t>
  </si>
  <si>
    <t xml:space="preserve">     石油和天然气勘探开采</t>
  </si>
  <si>
    <t>2150106</t>
  </si>
  <si>
    <t xml:space="preserve">     黑色金属矿勘探和采选</t>
  </si>
  <si>
    <t>2150107</t>
  </si>
  <si>
    <t xml:space="preserve">     有色金属矿勘探和采选</t>
  </si>
  <si>
    <t>2150108</t>
  </si>
  <si>
    <t xml:space="preserve">     非金属矿勘探和采选</t>
  </si>
  <si>
    <t>2150199</t>
  </si>
  <si>
    <t xml:space="preserve">     其他资源勘探业支出</t>
  </si>
  <si>
    <t>21502</t>
  </si>
  <si>
    <t xml:space="preserve">   制造业</t>
  </si>
  <si>
    <t>2150201</t>
  </si>
  <si>
    <t>2150202</t>
  </si>
  <si>
    <t>2150203</t>
  </si>
  <si>
    <t>2150204</t>
  </si>
  <si>
    <t xml:space="preserve">     纺织业</t>
  </si>
  <si>
    <t>2150205</t>
  </si>
  <si>
    <t xml:space="preserve">     医药制造业</t>
  </si>
  <si>
    <t>2150206</t>
  </si>
  <si>
    <t xml:space="preserve">     非金属矿物制品业</t>
  </si>
  <si>
    <t>2150207</t>
  </si>
  <si>
    <t xml:space="preserve">     通信设备、计算机及其他电子设备制造业</t>
  </si>
  <si>
    <t>2150208</t>
  </si>
  <si>
    <t xml:space="preserve">     交通运输设备制造业</t>
  </si>
  <si>
    <t>2150209</t>
  </si>
  <si>
    <t xml:space="preserve">     电气机械及器材制造业</t>
  </si>
  <si>
    <t>2150210</t>
  </si>
  <si>
    <t xml:space="preserve">     工艺品及其他制造业</t>
  </si>
  <si>
    <t>2150212</t>
  </si>
  <si>
    <t xml:space="preserve">     石油加工、炼焦及核燃料加工业</t>
  </si>
  <si>
    <t>2150213</t>
  </si>
  <si>
    <t xml:space="preserve">     化学原料及化学制品制造业</t>
  </si>
  <si>
    <t>2150214</t>
  </si>
  <si>
    <t xml:space="preserve">     黑色金属冶炼及压延加工业</t>
  </si>
  <si>
    <t>2150215</t>
  </si>
  <si>
    <t xml:space="preserve">     有色金属冶炼及压延加工业</t>
  </si>
  <si>
    <t>2150299</t>
  </si>
  <si>
    <t xml:space="preserve">     其他制造业支出</t>
  </si>
  <si>
    <t>21503</t>
  </si>
  <si>
    <t xml:space="preserve">   建筑业</t>
  </si>
  <si>
    <t>2150301</t>
  </si>
  <si>
    <t>2150302</t>
  </si>
  <si>
    <t>2150303</t>
  </si>
  <si>
    <t>2150399</t>
  </si>
  <si>
    <t xml:space="preserve">     其他建筑业支出</t>
  </si>
  <si>
    <t>21505</t>
  </si>
  <si>
    <t xml:space="preserve">   工业和信息产业监管</t>
  </si>
  <si>
    <t>2150501</t>
  </si>
  <si>
    <t>2150502</t>
  </si>
  <si>
    <t>2150503</t>
  </si>
  <si>
    <t>2150505</t>
  </si>
  <si>
    <t xml:space="preserve">     战备应急</t>
  </si>
  <si>
    <t>2150506</t>
  </si>
  <si>
    <t xml:space="preserve">     信息安全建设</t>
  </si>
  <si>
    <t>2150507</t>
  </si>
  <si>
    <t xml:space="preserve">     专用通信</t>
  </si>
  <si>
    <t>2150508</t>
  </si>
  <si>
    <t xml:space="preserve">     无线电及信息通信监管</t>
  </si>
  <si>
    <t>2150509</t>
  </si>
  <si>
    <t xml:space="preserve">     工业和信息产业战略研究与标准制定</t>
  </si>
  <si>
    <t>2150510</t>
  </si>
  <si>
    <t xml:space="preserve">     工业和信息产业支持</t>
  </si>
  <si>
    <t>2150511</t>
  </si>
  <si>
    <t xml:space="preserve">     电子专项工程</t>
  </si>
  <si>
    <t>2150513</t>
  </si>
  <si>
    <t>2150515</t>
  </si>
  <si>
    <t xml:space="preserve">     技术基础研究</t>
  </si>
  <si>
    <t xml:space="preserve">     工程建设及运行维护</t>
  </si>
  <si>
    <t xml:space="preserve">     产业发展</t>
  </si>
  <si>
    <t>2150599</t>
  </si>
  <si>
    <t xml:space="preserve">     其他工业和信息产业监管支出</t>
  </si>
  <si>
    <t>21507</t>
  </si>
  <si>
    <t xml:space="preserve">   国有资产监管</t>
  </si>
  <si>
    <t>2150701</t>
  </si>
  <si>
    <t>2150702</t>
  </si>
  <si>
    <t>2150703</t>
  </si>
  <si>
    <t>2150704</t>
  </si>
  <si>
    <t xml:space="preserve">     国有企业监事会专项</t>
  </si>
  <si>
    <t>2150705</t>
  </si>
  <si>
    <t xml:space="preserve">     中央企业专项管理</t>
  </si>
  <si>
    <t>2150799</t>
  </si>
  <si>
    <t xml:space="preserve">     其他国有资产监管支出</t>
  </si>
  <si>
    <t>21508</t>
  </si>
  <si>
    <t xml:space="preserve">   支持中小企业发展和管理支出</t>
  </si>
  <si>
    <t>2150801</t>
  </si>
  <si>
    <t>2150802</t>
  </si>
  <si>
    <t>2150803</t>
  </si>
  <si>
    <t>2150804</t>
  </si>
  <si>
    <t xml:space="preserve">     科技型中小企业技术创新基金</t>
  </si>
  <si>
    <t>2150805</t>
  </si>
  <si>
    <t xml:space="preserve">     中小企业发展专项</t>
  </si>
  <si>
    <t xml:space="preserve">     减免房租补贴</t>
  </si>
  <si>
    <t>2150899</t>
  </si>
  <si>
    <t xml:space="preserve">     其他支持中小企业发展和管理支出</t>
  </si>
  <si>
    <t>21599</t>
  </si>
  <si>
    <t xml:space="preserve">   其他资源勘探工业信息等支出</t>
  </si>
  <si>
    <t>2159901</t>
  </si>
  <si>
    <t xml:space="preserve">     黄金事务</t>
  </si>
  <si>
    <t>2159904</t>
  </si>
  <si>
    <t xml:space="preserve">     技术改造支出</t>
  </si>
  <si>
    <t>2159905</t>
  </si>
  <si>
    <t xml:space="preserve">     中药材扶持资金支出</t>
  </si>
  <si>
    <t>2159906</t>
  </si>
  <si>
    <t xml:space="preserve">     重点产业振兴和技术改造项目贷款贴息</t>
  </si>
  <si>
    <t>2159999</t>
  </si>
  <si>
    <t xml:space="preserve">     其他资源勘探工业信息等支出</t>
  </si>
  <si>
    <t>215A</t>
  </si>
  <si>
    <t>21602</t>
  </si>
  <si>
    <t xml:space="preserve">   商业流通事务</t>
  </si>
  <si>
    <t>2160201</t>
  </si>
  <si>
    <t>2160202</t>
  </si>
  <si>
    <t>2160203</t>
  </si>
  <si>
    <t>2160216</t>
  </si>
  <si>
    <t xml:space="preserve">     食品流通安全补贴</t>
  </si>
  <si>
    <t>2160217</t>
  </si>
  <si>
    <t xml:space="preserve">     市场监测及信息管理</t>
  </si>
  <si>
    <t>2160218</t>
  </si>
  <si>
    <t xml:space="preserve">     民贸企业补贴</t>
  </si>
  <si>
    <t>2160219</t>
  </si>
  <si>
    <t xml:space="preserve">     民贸民品贷款贴息</t>
  </si>
  <si>
    <t>2160250</t>
  </si>
  <si>
    <t>2160299</t>
  </si>
  <si>
    <t xml:space="preserve">     其他商业流通事务支出</t>
  </si>
  <si>
    <t>21606</t>
  </si>
  <si>
    <t xml:space="preserve">   涉外发展服务支出</t>
  </si>
  <si>
    <t>2160601</t>
  </si>
  <si>
    <t>2160602</t>
  </si>
  <si>
    <t>2160603</t>
  </si>
  <si>
    <t>2160607</t>
  </si>
  <si>
    <t xml:space="preserve">     外商投资环境建设补助资金</t>
  </si>
  <si>
    <t>2160699</t>
  </si>
  <si>
    <t xml:space="preserve">     其他涉外发展服务支出</t>
  </si>
  <si>
    <t>21699</t>
  </si>
  <si>
    <t xml:space="preserve">   其他商业服务业等支出</t>
  </si>
  <si>
    <t>2169901</t>
  </si>
  <si>
    <t xml:space="preserve">     服务业基础设施建设</t>
  </si>
  <si>
    <t>2169999</t>
  </si>
  <si>
    <t xml:space="preserve">     其他商业服务业等支出</t>
  </si>
  <si>
    <t>216A</t>
  </si>
  <si>
    <t>21701</t>
  </si>
  <si>
    <t xml:space="preserve">   金融部门行政支出</t>
  </si>
  <si>
    <t>2170101</t>
  </si>
  <si>
    <t>2170102</t>
  </si>
  <si>
    <t>2170103</t>
  </si>
  <si>
    <t>2170104</t>
  </si>
  <si>
    <t xml:space="preserve">     安全防卫</t>
  </si>
  <si>
    <t>2170150</t>
  </si>
  <si>
    <t>2170199</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</si>
  <si>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</si>
  <si>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</si>
  <si>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</si>
  <si>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</si>
  <si>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</si>
  <si>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</si>
  <si>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</si>
  <si>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</si>
  <si>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</si>
  <si>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</si>
  <si>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</si>
  <si>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21703</t>
  </si>
  <si>
    <t xml:space="preserve">   金融发展支出</t>
  </si>
  <si>
    <t>2170301</t>
  </si>
  <si>
    <t xml:space="preserve">     政策性银行亏损补贴</t>
  </si>
  <si>
    <t>2170302</t>
  </si>
  <si>
    <t xml:space="preserve">     利息费用补贴支出</t>
  </si>
  <si>
    <t>2170303</t>
  </si>
  <si>
    <t xml:space="preserve">     补充资本金</t>
  </si>
  <si>
    <t>2170304</t>
  </si>
  <si>
    <t xml:space="preserve">     风险基金补助</t>
  </si>
  <si>
    <t>2170399</t>
  </si>
  <si>
    <t xml:space="preserve">     其他金融发展支出</t>
  </si>
  <si>
    <t>21799</t>
  </si>
  <si>
    <t xml:space="preserve">   其他金融支出</t>
  </si>
  <si>
    <t xml:space="preserve">     重点企业贷款贴息</t>
  </si>
  <si>
    <t>217A</t>
  </si>
  <si>
    <t>21901</t>
  </si>
  <si>
    <t xml:space="preserve">   一般公共服务</t>
  </si>
  <si>
    <t>21902</t>
  </si>
  <si>
    <t xml:space="preserve">   教育</t>
  </si>
  <si>
    <t>21903</t>
  </si>
  <si>
    <t xml:space="preserve">   文化体育与传媒</t>
  </si>
  <si>
    <t>21904</t>
  </si>
  <si>
    <t xml:space="preserve">   医疗卫生</t>
  </si>
  <si>
    <t>21905</t>
  </si>
  <si>
    <t xml:space="preserve">   节能环保</t>
  </si>
  <si>
    <t>21906</t>
  </si>
  <si>
    <t xml:space="preserve">   农业</t>
  </si>
  <si>
    <t>21907</t>
  </si>
  <si>
    <t xml:space="preserve">   交通运输</t>
  </si>
  <si>
    <t>21908</t>
  </si>
  <si>
    <t xml:space="preserve">   住房保障</t>
  </si>
  <si>
    <t>21999</t>
  </si>
  <si>
    <t xml:space="preserve">   其他支出</t>
  </si>
  <si>
    <t>22001</t>
  </si>
  <si>
    <t xml:space="preserve">   自然资源事务</t>
  </si>
  <si>
    <t>2200101</t>
  </si>
  <si>
    <t>2200102</t>
  </si>
  <si>
    <t>2200103</t>
  </si>
  <si>
    <t>2200104</t>
  </si>
  <si>
    <t xml:space="preserve">     自然资源规划及管理</t>
  </si>
  <si>
    <t>2200106</t>
  </si>
  <si>
    <t xml:space="preserve">     自然资源利用与保护</t>
  </si>
  <si>
    <t>2200107</t>
  </si>
  <si>
    <t xml:space="preserve">     自然资源社会公益服务</t>
  </si>
  <si>
    <t>2200108</t>
  </si>
  <si>
    <t xml:space="preserve">     自然资源行业业务管理</t>
  </si>
  <si>
    <t>2200109</t>
  </si>
  <si>
    <t xml:space="preserve">     自然资源调查与确权登记</t>
  </si>
  <si>
    <t>2200112</t>
  </si>
  <si>
    <t xml:space="preserve">     土地资源储备支出</t>
  </si>
  <si>
    <t>2200113</t>
  </si>
  <si>
    <t xml:space="preserve">     地质矿产资源与环境调查</t>
  </si>
  <si>
    <t>2200114</t>
  </si>
  <si>
    <t xml:space="preserve">     地质勘查与矿产资源管理</t>
  </si>
  <si>
    <t>2200115</t>
  </si>
  <si>
    <t xml:space="preserve">     地质转产项目财政贴息</t>
  </si>
  <si>
    <t>2200116</t>
  </si>
  <si>
    <t xml:space="preserve">     国外风险勘查</t>
  </si>
  <si>
    <t>2200119</t>
  </si>
  <si>
    <t xml:space="preserve">     地质勘查基金（周转金）支出</t>
  </si>
  <si>
    <t>2200120</t>
  </si>
  <si>
    <t xml:space="preserve">     海域与海岛管理</t>
  </si>
  <si>
    <t>2200121</t>
  </si>
  <si>
    <t xml:space="preserve">     自然资源国际合作与海洋权益维护</t>
  </si>
  <si>
    <t>2200122</t>
  </si>
  <si>
    <t xml:space="preserve">     自然资源卫星</t>
  </si>
  <si>
    <t>2200123</t>
  </si>
  <si>
    <t xml:space="preserve">     极地考察</t>
  </si>
  <si>
    <t>2200124</t>
  </si>
  <si>
    <t xml:space="preserve">     深海调查与资源开发</t>
  </si>
  <si>
    <t>2200125</t>
  </si>
  <si>
    <t xml:space="preserve">     海港航标维护</t>
  </si>
  <si>
    <t>2200126</t>
  </si>
  <si>
    <t xml:space="preserve">     海水淡化</t>
  </si>
  <si>
    <t>2200127</t>
  </si>
  <si>
    <t xml:space="preserve">     无居民海岛使用金支出</t>
  </si>
  <si>
    <t>2200128</t>
  </si>
  <si>
    <t xml:space="preserve">     海洋战略规划与预警监测</t>
  </si>
  <si>
    <t>2200129</t>
  </si>
  <si>
    <t xml:space="preserve">     基础测绘与地理信息监管</t>
  </si>
  <si>
    <t>2200150</t>
  </si>
  <si>
    <t>2200199</t>
  </si>
  <si>
    <t xml:space="preserve">     其他自然资源事务支出</t>
  </si>
  <si>
    <t>22005</t>
  </si>
  <si>
    <t xml:space="preserve">   气象事务</t>
  </si>
  <si>
    <t>2200501</t>
  </si>
  <si>
    <t>2200502</t>
  </si>
  <si>
    <t>2200503</t>
  </si>
  <si>
    <t>2200504</t>
  </si>
  <si>
    <t xml:space="preserve">     气象事业机构</t>
  </si>
  <si>
    <t>2200506</t>
  </si>
  <si>
    <t xml:space="preserve">     气象探测</t>
  </si>
  <si>
    <t>2200507</t>
  </si>
  <si>
    <t xml:space="preserve">     气象信息传输及管理</t>
  </si>
  <si>
    <t>2200508</t>
  </si>
  <si>
    <t xml:space="preserve">     气象预报预测</t>
  </si>
  <si>
    <t>2200509</t>
  </si>
  <si>
    <t xml:space="preserve">     气象服务</t>
  </si>
  <si>
    <t>2200510</t>
  </si>
  <si>
    <t xml:space="preserve">     气象装备保障维护</t>
  </si>
  <si>
    <t>2200511</t>
  </si>
  <si>
    <t xml:space="preserve">     气象基础设施建设与维修</t>
  </si>
  <si>
    <t>2200512</t>
  </si>
  <si>
    <t xml:space="preserve">     气象卫星</t>
  </si>
  <si>
    <t>2200513</t>
  </si>
  <si>
    <t xml:space="preserve">     气象法规与标准</t>
  </si>
  <si>
    <t>2200514</t>
  </si>
  <si>
    <t xml:space="preserve">     气象资金审计稽查</t>
  </si>
  <si>
    <t>2200599</t>
  </si>
  <si>
    <t xml:space="preserve">     其他气象事务支出</t>
  </si>
  <si>
    <t>22099</t>
  </si>
  <si>
    <t xml:space="preserve">   其他自然资源海洋气象等支出</t>
  </si>
  <si>
    <t xml:space="preserve">     其他自然资源海洋气象等支出</t>
  </si>
  <si>
    <t>220A</t>
  </si>
  <si>
    <t>22101</t>
  </si>
  <si>
    <t xml:space="preserve">   保障性安居工程支出</t>
  </si>
  <si>
    <t>2210101</t>
  </si>
  <si>
    <t xml:space="preserve">     廉租住房</t>
  </si>
  <si>
    <t>2210102</t>
  </si>
  <si>
    <t xml:space="preserve">     沉陷区治理</t>
  </si>
  <si>
    <t>2210103</t>
  </si>
  <si>
    <t xml:space="preserve">     棚户区改造</t>
  </si>
  <si>
    <t>2210104</t>
  </si>
  <si>
    <t xml:space="preserve">     少数民族地区游牧民定居工程</t>
  </si>
  <si>
    <t>2210105</t>
  </si>
  <si>
    <t xml:space="preserve">     农村危房改造</t>
  </si>
  <si>
    <t>2210106</t>
  </si>
  <si>
    <t xml:space="preserve">     公共租赁住房</t>
  </si>
  <si>
    <t>2210107</t>
  </si>
  <si>
    <t xml:space="preserve">     保障性住房租金补贴</t>
  </si>
  <si>
    <t>2210108</t>
  </si>
  <si>
    <t xml:space="preserve">     老旧小区改造</t>
  </si>
  <si>
    <t>2210109</t>
  </si>
  <si>
    <t xml:space="preserve">     住房租赁市场发展</t>
  </si>
  <si>
    <t>2210199</t>
  </si>
  <si>
    <t xml:space="preserve">     其他保障性安居工程支出</t>
  </si>
  <si>
    <t>22102</t>
  </si>
  <si>
    <t xml:space="preserve">   住房改革支出</t>
  </si>
  <si>
    <t>2210201</t>
  </si>
  <si>
    <t xml:space="preserve">     住房公积金</t>
  </si>
  <si>
    <t>2210202</t>
  </si>
  <si>
    <t xml:space="preserve">     提租补贴</t>
  </si>
  <si>
    <t>2210203</t>
  </si>
  <si>
    <t xml:space="preserve">     购房补贴</t>
  </si>
  <si>
    <t>22103</t>
  </si>
  <si>
    <t xml:space="preserve">   城乡社区住宅</t>
  </si>
  <si>
    <t>2210301</t>
  </si>
  <si>
    <t xml:space="preserve">     公有住房建设和维修改造支出</t>
  </si>
  <si>
    <t>2210302</t>
  </si>
  <si>
    <t xml:space="preserve">     住房公积金管理</t>
  </si>
  <si>
    <t>2210399</t>
  </si>
  <si>
    <t xml:space="preserve">     其他城乡社区住宅支出</t>
  </si>
  <si>
    <t>221A</t>
  </si>
  <si>
    <t>22201</t>
  </si>
  <si>
    <t xml:space="preserve">   粮油事务</t>
  </si>
  <si>
    <t>2220101</t>
  </si>
  <si>
    <t>2220102</t>
  </si>
  <si>
    <t>2220103</t>
  </si>
  <si>
    <t>2220104</t>
  </si>
  <si>
    <t xml:space="preserve">     财务与审计支出</t>
  </si>
  <si>
    <t>2220105</t>
  </si>
  <si>
    <t xml:space="preserve">     信息统计</t>
  </si>
  <si>
    <t>2220106</t>
  </si>
  <si>
    <t xml:space="preserve">     专项业务活动</t>
  </si>
  <si>
    <t>2220107</t>
  </si>
  <si>
    <t xml:space="preserve">     国家粮油差价补贴</t>
  </si>
  <si>
    <t>2220112</t>
  </si>
  <si>
    <t xml:space="preserve">     粮食财务挂账利息补贴</t>
  </si>
  <si>
    <t>2220113</t>
  </si>
  <si>
    <t xml:space="preserve">     粮食财务挂账消化款</t>
  </si>
  <si>
    <t>2220114</t>
  </si>
  <si>
    <t xml:space="preserve">     处理陈化粮补贴</t>
  </si>
  <si>
    <t>2220115</t>
  </si>
  <si>
    <t xml:space="preserve">     粮食风险基金</t>
  </si>
  <si>
    <t>2220118</t>
  </si>
  <si>
    <t xml:space="preserve">     粮油市场调控专项资金</t>
  </si>
  <si>
    <t xml:space="preserve">     设施建设</t>
  </si>
  <si>
    <t xml:space="preserve">     设施安全</t>
  </si>
  <si>
    <t xml:space="preserve">     物资保管体系</t>
  </si>
  <si>
    <t>2220150</t>
  </si>
  <si>
    <t>2220199</t>
  </si>
  <si>
    <t xml:space="preserve">     其他粮油事务支出</t>
  </si>
  <si>
    <t>22202</t>
  </si>
  <si>
    <t xml:space="preserve">   物资事务</t>
  </si>
  <si>
    <t>2220201</t>
  </si>
  <si>
    <t>2220202</t>
  </si>
  <si>
    <t>2220203</t>
  </si>
  <si>
    <t>2220204</t>
  </si>
  <si>
    <t xml:space="preserve">     铁路专用线</t>
  </si>
  <si>
    <t>2220205</t>
  </si>
  <si>
    <t xml:space="preserve">     护库武警和民兵支出</t>
  </si>
  <si>
    <t>2220206</t>
  </si>
  <si>
    <t xml:space="preserve">     物资保管与保养</t>
  </si>
  <si>
    <t>2220207</t>
  </si>
  <si>
    <t xml:space="preserve">     专项贷款利息</t>
  </si>
  <si>
    <t>2220209</t>
  </si>
  <si>
    <t xml:space="preserve">     物资转移</t>
  </si>
  <si>
    <t>2220210</t>
  </si>
  <si>
    <t xml:space="preserve">     物资轮换</t>
  </si>
  <si>
    <t>2220211</t>
  </si>
  <si>
    <t xml:space="preserve">     仓库建设</t>
  </si>
  <si>
    <t>2220212</t>
  </si>
  <si>
    <t xml:space="preserve">     仓库安防</t>
  </si>
  <si>
    <t>2220250</t>
  </si>
  <si>
    <t>2220299</t>
  </si>
  <si>
    <t xml:space="preserve">     其他物资事务支出</t>
  </si>
  <si>
    <t>22203</t>
  </si>
  <si>
    <t xml:space="preserve">   能源储备</t>
  </si>
  <si>
    <t>2220301</t>
  </si>
  <si>
    <t xml:space="preserve">     石油储备</t>
  </si>
  <si>
    <t>2220303</t>
  </si>
  <si>
    <t xml:space="preserve">     天然铀能源储备</t>
  </si>
  <si>
    <t>2220304</t>
  </si>
  <si>
    <t xml:space="preserve">     煤炭储备</t>
  </si>
  <si>
    <t xml:space="preserve">     成品油储备</t>
  </si>
  <si>
    <t>2220399</t>
  </si>
  <si>
    <t xml:space="preserve">     其他能源储备支出</t>
  </si>
  <si>
    <t>22204</t>
  </si>
  <si>
    <t xml:space="preserve">   粮油储备</t>
  </si>
  <si>
    <t>2220401</t>
  </si>
  <si>
    <t xml:space="preserve">     储备粮油补贴</t>
  </si>
  <si>
    <t>2220402</t>
  </si>
  <si>
    <t xml:space="preserve">     储备粮油差价补贴</t>
  </si>
  <si>
    <t>2220403</t>
  </si>
  <si>
    <t xml:space="preserve">     储备粮（油）库建设</t>
  </si>
  <si>
    <t>2220404</t>
  </si>
  <si>
    <t xml:space="preserve">     最低收购价政策支出</t>
  </si>
  <si>
    <t>2220499</t>
  </si>
  <si>
    <t xml:space="preserve">     其他粮油储备支出</t>
  </si>
  <si>
    <t>22205</t>
  </si>
  <si>
    <t xml:space="preserve">   重要商品储备</t>
  </si>
  <si>
    <t>2220501</t>
  </si>
  <si>
    <t xml:space="preserve">     棉花储备</t>
  </si>
  <si>
    <t>2220502</t>
  </si>
  <si>
    <t xml:space="preserve">     食糖储备</t>
  </si>
  <si>
    <t>2220503</t>
  </si>
  <si>
    <t xml:space="preserve">     肉类储备</t>
  </si>
  <si>
    <t>2220504</t>
  </si>
  <si>
    <t xml:space="preserve">     化肥储备</t>
  </si>
  <si>
    <t>2220505</t>
  </si>
  <si>
    <t xml:space="preserve">     农药储备</t>
  </si>
  <si>
    <t>2220506</t>
  </si>
  <si>
    <t xml:space="preserve">     边销茶储备</t>
  </si>
  <si>
    <t>2220507</t>
  </si>
  <si>
    <t xml:space="preserve">     羊毛储备</t>
  </si>
  <si>
    <t>2220508</t>
  </si>
  <si>
    <t xml:space="preserve">     医药储备</t>
  </si>
  <si>
    <t>2220509</t>
  </si>
  <si>
    <t xml:space="preserve">     食盐储备</t>
  </si>
  <si>
    <t>2220510</t>
  </si>
  <si>
    <t xml:space="preserve">     战略物资储备</t>
  </si>
  <si>
    <t xml:space="preserve">     应急物资储备</t>
  </si>
  <si>
    <t>2220599</t>
  </si>
  <si>
    <t xml:space="preserve">     其他重要商品储备支出</t>
  </si>
  <si>
    <t>222A</t>
  </si>
  <si>
    <t>22401</t>
  </si>
  <si>
    <t xml:space="preserve">   应急管理事务</t>
  </si>
  <si>
    <t>2240101</t>
  </si>
  <si>
    <t>2240102</t>
  </si>
  <si>
    <t>2240103</t>
  </si>
  <si>
    <t>2240104</t>
  </si>
  <si>
    <t xml:space="preserve">     灾害风险防治</t>
  </si>
  <si>
    <t>2240105</t>
  </si>
  <si>
    <t xml:space="preserve">     国务院安委会专项</t>
  </si>
  <si>
    <t>2240106</t>
  </si>
  <si>
    <t xml:space="preserve">     安全监管</t>
  </si>
  <si>
    <t>2240107</t>
  </si>
  <si>
    <t xml:space="preserve">     安全生产基础</t>
  </si>
  <si>
    <t>2240108</t>
  </si>
  <si>
    <t xml:space="preserve">     应急救援</t>
  </si>
  <si>
    <t>2240109</t>
  </si>
  <si>
    <t xml:space="preserve">     应急管理</t>
  </si>
  <si>
    <t>2240150</t>
  </si>
  <si>
    <t>2240199</t>
  </si>
  <si>
    <t xml:space="preserve">     其他应急管理支出</t>
  </si>
  <si>
    <t>22402</t>
  </si>
  <si>
    <t xml:space="preserve">   消防事务</t>
  </si>
  <si>
    <t>2240201</t>
  </si>
  <si>
    <t>2240202</t>
  </si>
  <si>
    <t>2240203</t>
  </si>
  <si>
    <t>2240204</t>
  </si>
  <si>
    <t xml:space="preserve">     消防应急救援</t>
  </si>
  <si>
    <t>2240299</t>
  </si>
  <si>
    <t xml:space="preserve">     其他消防事务支出</t>
  </si>
  <si>
    <t>22403</t>
  </si>
  <si>
    <t xml:space="preserve">   森林消防事务</t>
  </si>
  <si>
    <t>2240301</t>
  </si>
  <si>
    <t>2240302</t>
  </si>
  <si>
    <t>2240303</t>
  </si>
  <si>
    <t>2240304</t>
  </si>
  <si>
    <t xml:space="preserve">     森林消防应急救援</t>
  </si>
  <si>
    <t>2240399</t>
  </si>
  <si>
    <t xml:space="preserve">     其他森林消防事务支出</t>
  </si>
  <si>
    <t>22404</t>
  </si>
  <si>
    <t xml:space="preserve">   煤矿安全</t>
  </si>
  <si>
    <t>2240401</t>
  </si>
  <si>
    <t>2240402</t>
  </si>
  <si>
    <t>2240403</t>
  </si>
  <si>
    <t>2240404</t>
  </si>
  <si>
    <t xml:space="preserve">     煤矿安全监察事务</t>
  </si>
  <si>
    <t>2240405</t>
  </si>
  <si>
    <t xml:space="preserve">     煤矿应急救援事务</t>
  </si>
  <si>
    <t>2240450</t>
  </si>
  <si>
    <t>2240499</t>
  </si>
  <si>
    <t xml:space="preserve">     其他煤矿安全支出</t>
  </si>
  <si>
    <t>22405</t>
  </si>
  <si>
    <t xml:space="preserve">   地震事务</t>
  </si>
  <si>
    <t>2240501</t>
  </si>
  <si>
    <t>2240502</t>
  </si>
  <si>
    <t>2240503</t>
  </si>
  <si>
    <t>2240504</t>
  </si>
  <si>
    <t xml:space="preserve">     地震监测</t>
  </si>
  <si>
    <t>2240505</t>
  </si>
  <si>
    <t xml:space="preserve">     地震预测预报</t>
  </si>
  <si>
    <t>2240506</t>
  </si>
  <si>
    <t xml:space="preserve">     地震灾害预防</t>
  </si>
  <si>
    <t>2240507</t>
  </si>
  <si>
    <t xml:space="preserve">     地震应急救援</t>
  </si>
  <si>
    <t>2240508</t>
  </si>
  <si>
    <t xml:space="preserve">     地震环境探察</t>
  </si>
  <si>
    <t>2240509</t>
  </si>
  <si>
    <t xml:space="preserve">     防震减灾信息管理</t>
  </si>
  <si>
    <t>2240510</t>
  </si>
  <si>
    <t xml:space="preserve">     防震减灾基础管理</t>
  </si>
  <si>
    <t>2240550</t>
  </si>
  <si>
    <t xml:space="preserve">     地震事业机构</t>
  </si>
  <si>
    <t>2240599</t>
  </si>
  <si>
    <t xml:space="preserve">     其他地震事务支出</t>
  </si>
  <si>
    <t>22406</t>
  </si>
  <si>
    <t xml:space="preserve">   自然灾害防治</t>
  </si>
  <si>
    <t>2240601</t>
  </si>
  <si>
    <t xml:space="preserve">     地质灾害防治</t>
  </si>
  <si>
    <t>2240602</t>
  </si>
  <si>
    <t xml:space="preserve">     森林草原防灾减灾</t>
  </si>
  <si>
    <t>2240699</t>
  </si>
  <si>
    <t xml:space="preserve">     其他自然灾害防治支出</t>
  </si>
  <si>
    <t>22407</t>
  </si>
  <si>
    <t xml:space="preserve">   自然灾害救灾及恢复重建支出</t>
  </si>
  <si>
    <t>2240701</t>
  </si>
  <si>
    <t xml:space="preserve">     中央自然灾害生活补助</t>
  </si>
  <si>
    <t>2240702</t>
  </si>
  <si>
    <t xml:space="preserve">     地方自然灾害生活补助</t>
  </si>
  <si>
    <t>2240703</t>
  </si>
  <si>
    <t xml:space="preserve">     自然灾害救灾补助</t>
  </si>
  <si>
    <t>2240704</t>
  </si>
  <si>
    <t xml:space="preserve">     自然灾害灾后重建补助</t>
  </si>
  <si>
    <t>2240799</t>
  </si>
  <si>
    <t xml:space="preserve">     其他自然灾害救灾及恢复重建支出</t>
  </si>
  <si>
    <t>22499</t>
  </si>
  <si>
    <t xml:space="preserve">   其他灾害防治及应急管理支出</t>
  </si>
  <si>
    <t>2249999</t>
  </si>
  <si>
    <t xml:space="preserve">     其他灾害防治及应急管理支出</t>
  </si>
  <si>
    <t>224A</t>
  </si>
  <si>
    <t>23203</t>
  </si>
  <si>
    <t xml:space="preserve">   地方政府一般债务付息支出</t>
  </si>
  <si>
    <t>2320301</t>
  </si>
  <si>
    <t xml:space="preserve">     地方政府一般债券付息支出</t>
  </si>
  <si>
    <t>2320302</t>
  </si>
  <si>
    <t xml:space="preserve">     地方政府向外国政府借款付息支出</t>
  </si>
  <si>
    <t>2320303</t>
  </si>
  <si>
    <t xml:space="preserve">     地方政府向国际组织借款付息支出</t>
  </si>
  <si>
    <t xml:space="preserve">     地方政府其他一般债务付息支出</t>
  </si>
  <si>
    <t>232A</t>
  </si>
  <si>
    <t>23303</t>
  </si>
  <si>
    <t xml:space="preserve">   地方政府一般债务发行费用支出</t>
  </si>
  <si>
    <t>22902</t>
  </si>
  <si>
    <t xml:space="preserve">   年初预留</t>
  </si>
  <si>
    <t>22999</t>
  </si>
  <si>
    <t>229A</t>
  </si>
  <si>
    <t>1-5  2022年呈贡区本级一般公共预算政府预算经济分类表（基本支出）</t>
  </si>
  <si>
    <t>经济科目名称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</si>
  <si>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</si>
  <si>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</si>
  <si>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</si>
  <si>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</si>
  <si>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</si>
  <si>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</si>
  <si>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</si>
  <si>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</si>
  <si>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</si>
  <si>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</si>
  <si>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  </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</si>
  <si>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</si>
  <si>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</si>
  <si>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</si>
  <si>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</si>
  <si>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</si>
  <si>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</si>
  <si>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设备购置</t>
  </si>
  <si>
    <t>对事业单位经常性补助</t>
  </si>
  <si>
    <t xml:space="preserve">  工资福利支出</t>
  </si>
  <si>
    <t xml:space="preserve">  商品和服务支出</t>
  </si>
  <si>
    <t>对事业单位资本性补助</t>
  </si>
  <si>
    <t xml:space="preserve">  资本性支出(一)</t>
  </si>
  <si>
    <t>对个人和家庭的补助</t>
  </si>
  <si>
    <t xml:space="preserve">  社会福利和救助</t>
  </si>
  <si>
    <t xml:space="preserve">  离退休费</t>
  </si>
  <si>
    <t xml:space="preserve">  其他对个人和家庭的补助</t>
  </si>
  <si>
    <t>支  出  合  计</t>
  </si>
  <si>
    <t>1-6  2022呈贡区本级一般公共预算支出表(对下转移支付项目)</t>
  </si>
  <si>
    <t>因实行乡财县管后，按照区与乡镇（街道）财政管理体制，乡镇（街道）按照县级预算单位管理，故该表为空。</t>
  </si>
  <si>
    <t>项       目</t>
  </si>
  <si>
    <t>一般公共服务支出</t>
  </si>
  <si>
    <t>……</t>
  </si>
  <si>
    <t>国防支出</t>
  </si>
  <si>
    <t>公共安全支出</t>
  </si>
  <si>
    <t>教育支出</t>
  </si>
  <si>
    <t>科学技术支出</t>
  </si>
  <si>
    <t>文化旅游教育与传媒支出</t>
  </si>
  <si>
    <t>社会保障和就业支出</t>
  </si>
  <si>
    <t>卫生健康支出</t>
  </si>
  <si>
    <t>节能环保支出</t>
  </si>
  <si>
    <t>农林水支出</t>
  </si>
  <si>
    <t>交通运输支出</t>
  </si>
  <si>
    <t>资源勘探工业信息等支出</t>
  </si>
  <si>
    <t>商业服务业等支出</t>
  </si>
  <si>
    <t>金融支出</t>
  </si>
  <si>
    <t>自然资源海洋气象等支出</t>
  </si>
  <si>
    <t>住房保障支出</t>
  </si>
  <si>
    <t>粮油物资储备支出</t>
  </si>
  <si>
    <t>灾害防治及应急管理支出</t>
  </si>
  <si>
    <t>债务付息支出</t>
  </si>
  <si>
    <t>合计</t>
  </si>
  <si>
    <t>注：此表无数据</t>
  </si>
  <si>
    <t>1-7  2022年呈贡区分地区税收返还和转移支付预算表</t>
  </si>
  <si>
    <t>州（市）</t>
  </si>
  <si>
    <t>税收返还</t>
  </si>
  <si>
    <t>转移支付</t>
  </si>
  <si>
    <t>一、提前下达数</t>
  </si>
  <si>
    <t>昆明市</t>
  </si>
  <si>
    <t xml:space="preserve"> </t>
  </si>
  <si>
    <t>昭通市</t>
  </si>
  <si>
    <t>曲靖市</t>
  </si>
  <si>
    <t>玉溪市</t>
  </si>
  <si>
    <t>红河州</t>
  </si>
  <si>
    <t>文山州</t>
  </si>
  <si>
    <t>普洱市</t>
  </si>
  <si>
    <t>西双版纳州</t>
  </si>
  <si>
    <t>楚雄州</t>
  </si>
  <si>
    <t>大理州</t>
  </si>
  <si>
    <t>保山市</t>
  </si>
  <si>
    <t>德宏州</t>
  </si>
  <si>
    <t>丽江市</t>
  </si>
  <si>
    <t>怒江州</t>
  </si>
  <si>
    <t>迪庆州</t>
  </si>
  <si>
    <t>临沧市</t>
  </si>
  <si>
    <t>二、预算数</t>
  </si>
  <si>
    <t>1-8  2022年呈贡区本级“三公”经费预算财政拨款情况统计表</t>
  </si>
  <si>
    <t>比上年增、减情况</t>
  </si>
  <si>
    <t>增、减金额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</si>
  <si>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</si>
  <si>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</si>
  <si>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</si>
  <si>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</si>
  <si>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</si>
  <si>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</si>
  <si>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二、“三公”经费增减变化原因说明:（1）因公出国（境）费用比上年减少24万元，原因是各单位贯彻中央八项规定精神减少安排出国（境）计划预算。 （2）公务接待费比上年减少73万元，减少原因是严格执行中央八项规定，节约支出。 （3）公务用车购置费比上年减少27万元，原因是各单位公务用车购置数量减少。 （4）公务用车运行费比上年减少308万元，减少原因是严格执行中央八项规定，节约支出。</t>
  </si>
  <si>
    <t>2-1  2022年呈贡区政府性基金预算收入情况表</t>
  </si>
  <si>
    <t>1030102</t>
  </si>
  <si>
    <t>一、农网还贷资金收入</t>
  </si>
  <si>
    <t>1030112</t>
  </si>
  <si>
    <t>二、海南省高等级公路车辆通行附加费收入</t>
  </si>
  <si>
    <t>1030115</t>
  </si>
  <si>
    <t>三、港口建设费收入</t>
  </si>
  <si>
    <t>1030129</t>
  </si>
  <si>
    <t>四、国家电影事业发展专项资金收入</t>
  </si>
  <si>
    <t>1030146</t>
  </si>
  <si>
    <t>五、国有土地收益基金收入</t>
  </si>
  <si>
    <t>1030147</t>
  </si>
  <si>
    <t>六、农业土地开发资金收入</t>
  </si>
  <si>
    <t>1030148</t>
  </si>
  <si>
    <t>七、国有土地使用权出让收入</t>
  </si>
  <si>
    <t>103014801</t>
  </si>
  <si>
    <t xml:space="preserve">  土地出让价款收入</t>
  </si>
  <si>
    <t>103014802</t>
  </si>
  <si>
    <t xml:space="preserve">  补缴的土地价款</t>
  </si>
  <si>
    <t>103014803</t>
  </si>
  <si>
    <t xml:space="preserve">  划拨土地收入</t>
  </si>
  <si>
    <t>103014898</t>
  </si>
  <si>
    <t xml:space="preserve">  缴纳新增建设用地土地有偿使用费</t>
  </si>
  <si>
    <t>103014899</t>
  </si>
  <si>
    <t xml:space="preserve">  其他土地出让收入</t>
  </si>
  <si>
    <t>1030150</t>
  </si>
  <si>
    <t>八、大中型水库库区基金收入</t>
  </si>
  <si>
    <t>1030155</t>
  </si>
  <si>
    <t>九、彩票公益金收入</t>
  </si>
  <si>
    <t>103015501</t>
  </si>
  <si>
    <t xml:space="preserve">  福利彩票公益金收入</t>
  </si>
  <si>
    <t>103015502</t>
  </si>
  <si>
    <t xml:space="preserve">  体育彩票公益金收入</t>
  </si>
  <si>
    <t>1030156</t>
  </si>
  <si>
    <t>十、城市基础设施配套费收入</t>
  </si>
  <si>
    <t>1030157</t>
  </si>
  <si>
    <t>十一、小型水库移民扶助基金收入</t>
  </si>
  <si>
    <t>1030158</t>
  </si>
  <si>
    <t>十二、国家重大水利工程建设基金收入</t>
  </si>
  <si>
    <t>1030159</t>
  </si>
  <si>
    <t>十三、车辆通行费</t>
  </si>
  <si>
    <t>1030178</t>
  </si>
  <si>
    <t>十四、污水处理费收入</t>
  </si>
  <si>
    <t>1030180</t>
  </si>
  <si>
    <t>十五、彩票发行机构和彩票销售机构的业务费用</t>
  </si>
  <si>
    <t>1030199</t>
  </si>
  <si>
    <t>十六、其他政府性基金收入</t>
  </si>
  <si>
    <t>10310</t>
  </si>
  <si>
    <t>十七、专项债券对应项目专项收入</t>
  </si>
  <si>
    <t>区级政府性基金预算收入</t>
  </si>
  <si>
    <t>地方政府专项债务收入</t>
  </si>
  <si>
    <t xml:space="preserve">  政府性基金转移收入</t>
  </si>
  <si>
    <t xml:space="preserve">     政府性基金补助收入</t>
  </si>
  <si>
    <t xml:space="preserve">     抗疫特别国债转移支付收入</t>
  </si>
  <si>
    <t>2-2  2022年呈贡区政府性基金预算支出情况表</t>
  </si>
  <si>
    <t>一、文化旅游体育与传媒支出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</si>
  <si>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</si>
  <si>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</si>
  <si>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</si>
  <si>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</si>
  <si>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</si>
  <si>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</si>
  <si>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</si>
  <si>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</si>
  <si>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</si>
  <si>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</si>
  <si>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</si>
  <si>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</si>
  <si>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</si>
  <si>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</si>
  <si>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</si>
  <si>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</si>
  <si>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</si>
  <si>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</si>
  <si>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</si>
  <si>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</si>
  <si>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</si>
  <si>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 xml:space="preserve">      地方旅游开发项目补助</t>
  </si>
  <si>
    <t>2070999</t>
  </si>
  <si>
    <t xml:space="preserve">      其他旅游发展基金支出 </t>
  </si>
  <si>
    <t>20710</t>
  </si>
  <si>
    <t xml:space="preserve">   国家电影事业发展专项资金对应专项债务收入安排的支出</t>
  </si>
  <si>
    <t>2071001</t>
  </si>
  <si>
    <t xml:space="preserve">      资助城市影院</t>
  </si>
  <si>
    <t>2071099</t>
  </si>
  <si>
    <t xml:space="preserve">      其他国家电影事业发展专项资金对应专项债务收入支出</t>
  </si>
  <si>
    <t>二、社会保障和就业支出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</si>
  <si>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</si>
  <si>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</si>
  <si>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</si>
  <si>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</si>
  <si>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</si>
  <si>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</si>
  <si>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</si>
  <si>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</si>
  <si>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</si>
  <si>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</si>
  <si>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</si>
  <si>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</si>
  <si>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</si>
  <si>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</si>
  <si>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</si>
  <si>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</si>
  <si>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</si>
  <si>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</si>
  <si>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</si>
  <si>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三、节能环保支出</t>
  </si>
  <si>
    <t>21160</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</si>
  <si>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</si>
  <si>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</si>
  <si>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</si>
  <si>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</si>
  <si>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</si>
  <si>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</si>
  <si>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</si>
  <si>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</si>
  <si>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</si>
  <si>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</si>
  <si>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</si>
  <si>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21208</t>
  </si>
  <si>
    <t xml:space="preserve">    国有土地使用权出让收入安排的支出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</si>
  <si>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</si>
  <si>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</si>
  <si>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</si>
  <si>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</si>
  <si>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</si>
  <si>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</si>
  <si>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</si>
  <si>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</si>
  <si>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</si>
  <si>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</si>
  <si>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</si>
  <si>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</si>
  <si>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</si>
  <si>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</si>
  <si>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</si>
  <si>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</si>
  <si>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</si>
  <si>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</si>
  <si>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</si>
  <si>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</si>
  <si>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</si>
  <si>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 xml:space="preserve">      保障性住房租金补贴</t>
  </si>
  <si>
    <t>2120899</t>
  </si>
  <si>
    <t xml:space="preserve">      其他国有土地使用权出让收入安排的支出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</si>
  <si>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</si>
  <si>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</si>
  <si>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</si>
  <si>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</si>
  <si>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</si>
  <si>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</si>
  <si>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</si>
  <si>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</si>
  <si>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</si>
  <si>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</si>
  <si>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</si>
  <si>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</si>
  <si>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</si>
  <si>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</si>
  <si>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</si>
  <si>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</si>
  <si>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</si>
  <si>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</si>
  <si>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</si>
  <si>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</si>
  <si>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</si>
  <si>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污水处理费收入安排的支出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</si>
  <si>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</si>
  <si>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</si>
  <si>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</si>
  <si>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</si>
  <si>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</si>
  <si>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</si>
  <si>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</si>
  <si>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</si>
  <si>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</si>
  <si>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</si>
  <si>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</si>
  <si>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</si>
  <si>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</si>
  <si>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</si>
  <si>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</si>
  <si>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</si>
  <si>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</si>
  <si>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</si>
  <si>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</si>
  <si>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</si>
  <si>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</si>
  <si>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</si>
  <si>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</si>
  <si>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</si>
  <si>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</si>
  <si>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</si>
  <si>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</si>
  <si>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</si>
  <si>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</si>
  <si>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</si>
  <si>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</si>
  <si>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</si>
  <si>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</si>
  <si>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</si>
  <si>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</si>
  <si>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</si>
  <si>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</si>
  <si>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</si>
  <si>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</si>
  <si>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</si>
  <si>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</si>
  <si>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</si>
  <si>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五、农林水支出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</si>
  <si>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</si>
  <si>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</si>
  <si>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</si>
  <si>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</si>
  <si>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</si>
  <si>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</si>
  <si>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</si>
  <si>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</si>
  <si>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</si>
  <si>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</si>
  <si>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</si>
  <si>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</si>
  <si>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</si>
  <si>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</si>
  <si>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</si>
  <si>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</si>
  <si>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</si>
  <si>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</si>
  <si>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</si>
  <si>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</si>
  <si>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 xml:space="preserve">      南水北调工程建设</t>
  </si>
  <si>
    <t>2136902</t>
  </si>
  <si>
    <t xml:space="preserve">      三峡后续工作</t>
  </si>
  <si>
    <t>2136903</t>
  </si>
  <si>
    <t xml:space="preserve">      地方重大水利工程建设</t>
  </si>
  <si>
    <t>2136999</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</si>
  <si>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</si>
  <si>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</si>
  <si>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</si>
  <si>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</si>
  <si>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</si>
  <si>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</si>
  <si>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六、交通运输支出</t>
  </si>
  <si>
    <t>21460</t>
  </si>
  <si>
    <t xml:space="preserve">    海南省高等级公路车辆通行附加费安排的支出</t>
  </si>
  <si>
    <t>2146001</t>
  </si>
  <si>
    <t xml:space="preserve">      公路建设</t>
  </si>
  <si>
    <t>2146002</t>
  </si>
  <si>
    <t xml:space="preserve">      公路养护</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</si>
  <si>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</si>
  <si>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</si>
  <si>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</si>
  <si>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</si>
  <si>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</si>
  <si>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</si>
  <si>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</si>
  <si>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</si>
  <si>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</si>
  <si>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</si>
  <si>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</si>
  <si>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</si>
  <si>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</si>
  <si>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21463</t>
  </si>
  <si>
    <t xml:space="preserve">    港口建设费安排的支出</t>
  </si>
  <si>
    <t>2146301</t>
  </si>
  <si>
    <t xml:space="preserve">      港口设施</t>
  </si>
  <si>
    <t>2146302</t>
  </si>
  <si>
    <t xml:space="preserve">      航道建设和维护</t>
  </si>
  <si>
    <t>2146303</t>
  </si>
  <si>
    <t xml:space="preserve">      航运保障系统建设</t>
  </si>
  <si>
    <t>2146399</t>
  </si>
  <si>
    <t xml:space="preserve">      其他港口建设费安排的支出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</si>
  <si>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</si>
  <si>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</si>
  <si>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</si>
  <si>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</si>
  <si>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</si>
  <si>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</si>
  <si>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</si>
  <si>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</si>
  <si>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</si>
  <si>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</si>
  <si>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</si>
  <si>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</si>
  <si>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</si>
  <si>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</si>
  <si>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</si>
  <si>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</si>
  <si>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</si>
  <si>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</si>
  <si>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</si>
  <si>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</si>
  <si>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</si>
  <si>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</si>
  <si>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</si>
  <si>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</si>
  <si>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</si>
  <si>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</si>
  <si>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</si>
  <si>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</si>
  <si>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</si>
  <si>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</si>
  <si>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</si>
  <si>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</si>
  <si>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</si>
  <si>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</si>
  <si>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</si>
  <si>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</si>
  <si>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</si>
  <si>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 xml:space="preserve">      空管系统建设</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</si>
  <si>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</si>
  <si>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</si>
  <si>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</si>
  <si>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</si>
  <si>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</si>
  <si>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</si>
  <si>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</si>
  <si>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</si>
  <si>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</si>
  <si>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</si>
  <si>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</si>
  <si>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</si>
  <si>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</si>
  <si>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</si>
  <si>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</si>
  <si>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</si>
  <si>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</si>
  <si>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</si>
  <si>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</si>
  <si>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</si>
  <si>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</si>
  <si>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</si>
  <si>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</si>
  <si>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</si>
  <si>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21473</t>
  </si>
  <si>
    <t xml:space="preserve">    港口建设费对应专项债务收入安排的支出</t>
  </si>
  <si>
    <t>2147301</t>
  </si>
  <si>
    <t>2147303</t>
  </si>
  <si>
    <t>2147399</t>
  </si>
  <si>
    <t xml:space="preserve">      其他港口建设费对应专项债务收入安排的支出</t>
  </si>
  <si>
    <t>七、资源勘探工业信息等支出</t>
  </si>
  <si>
    <t>21562</t>
  </si>
  <si>
    <t xml:space="preserve">    农网还贷资金支出</t>
  </si>
  <si>
    <t>2156202</t>
  </si>
  <si>
    <t xml:space="preserve">      地方农网还贷资金支出</t>
  </si>
  <si>
    <t>2156299</t>
  </si>
  <si>
    <t xml:space="preserve">      其他农网还贷资金支出</t>
  </si>
  <si>
    <t>八、其他支出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</si>
  <si>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</si>
  <si>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</si>
  <si>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</si>
  <si>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</si>
  <si>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</si>
  <si>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</si>
  <si>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</si>
  <si>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</si>
  <si>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</si>
  <si>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</si>
  <si>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</si>
  <si>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</si>
  <si>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</si>
  <si>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</si>
  <si>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</si>
  <si>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</si>
  <si>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</si>
  <si>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</si>
  <si>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</si>
  <si>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</si>
  <si>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</si>
  <si>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</si>
  <si>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</si>
  <si>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</si>
  <si>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</si>
  <si>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</si>
  <si>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22960</t>
  </si>
  <si>
    <t xml:space="preserve">    彩票公益金安排的支出</t>
  </si>
  <si>
    <t xml:space="preserve">      用于补充全国社会保障基金的彩票公益金支出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</si>
  <si>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</si>
  <si>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</si>
  <si>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</si>
  <si>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</si>
  <si>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</si>
  <si>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</si>
  <si>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</si>
  <si>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</si>
  <si>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</si>
  <si>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</si>
  <si>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</si>
  <si>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</si>
  <si>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</si>
  <si>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用于扶贫的彩票公益金支出</t>
  </si>
  <si>
    <t>2296012</t>
  </si>
  <si>
    <t xml:space="preserve">      用于法律援助的彩票公益金支出</t>
  </si>
  <si>
    <t>2296013</t>
  </si>
  <si>
    <t xml:space="preserve">      用于城乡医疗救助的的彩票公益金支出</t>
  </si>
  <si>
    <t>2296099</t>
  </si>
  <si>
    <t xml:space="preserve">      用于其他社会公益事业的彩票公益金支出</t>
  </si>
  <si>
    <t>九、债务付息支出</t>
  </si>
  <si>
    <t>2320401</t>
  </si>
  <si>
    <t xml:space="preserve">      海南省高等级公路车辆通行附加费债务付息支出</t>
  </si>
  <si>
    <t>2320402</t>
  </si>
  <si>
    <t xml:space="preserve">      港口建设费债务付息支出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</si>
  <si>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</si>
  <si>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</si>
  <si>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</si>
  <si>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</si>
  <si>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</si>
  <si>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</si>
  <si>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</si>
  <si>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</si>
  <si>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</si>
  <si>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</si>
  <si>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</si>
  <si>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</si>
  <si>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</si>
  <si>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</si>
  <si>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</si>
  <si>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</si>
  <si>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</si>
  <si>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</si>
  <si>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</si>
  <si>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</si>
  <si>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</si>
  <si>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</si>
  <si>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</si>
  <si>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</si>
  <si>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</si>
  <si>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</si>
  <si>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</si>
  <si>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</si>
  <si>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十、债务发行费用支出</t>
  </si>
  <si>
    <t xml:space="preserve">    地方政府专项债务发行费用支出</t>
  </si>
  <si>
    <t>2330401</t>
  </si>
  <si>
    <t xml:space="preserve">      海南省高等级公路车辆通行附加费债务发行费用支出</t>
  </si>
  <si>
    <t>2330402</t>
  </si>
  <si>
    <t xml:space="preserve">      港口建设费债务发行费用支出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</si>
  <si>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</si>
  <si>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</si>
  <si>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</si>
  <si>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</si>
  <si>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</si>
  <si>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</si>
  <si>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</si>
  <si>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</si>
  <si>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</si>
  <si>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</si>
  <si>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</si>
  <si>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</si>
  <si>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</si>
  <si>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</si>
  <si>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</si>
  <si>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</si>
  <si>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</si>
  <si>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</si>
  <si>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</si>
  <si>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</si>
  <si>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</si>
  <si>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</si>
  <si>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</si>
  <si>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</si>
  <si>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</si>
  <si>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其他地方自行试点项目收益专项债务发行费用支出</t>
  </si>
  <si>
    <t>2330499</t>
  </si>
  <si>
    <t xml:space="preserve">      其他政府性基金债务发行费用支出</t>
  </si>
  <si>
    <t>234</t>
  </si>
  <si>
    <t>十一、抗疫特别国债安排的支出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</si>
  <si>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</si>
  <si>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</si>
  <si>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</si>
  <si>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</si>
  <si>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</si>
  <si>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</si>
  <si>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</si>
  <si>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</si>
  <si>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</si>
  <si>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</si>
  <si>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</si>
  <si>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</si>
  <si>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</si>
  <si>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</si>
  <si>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</si>
  <si>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</si>
  <si>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</si>
  <si>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</si>
  <si>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</si>
  <si>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</si>
  <si>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</si>
  <si>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</si>
  <si>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</si>
  <si>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</si>
  <si>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</si>
  <si>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</si>
  <si>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</si>
  <si>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</si>
  <si>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</si>
  <si>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 xml:space="preserve">      减免房租补贴</t>
  </si>
  <si>
    <t>2340202</t>
  </si>
  <si>
    <t xml:space="preserve">      重点企业贷款贴息</t>
  </si>
  <si>
    <t>2340203</t>
  </si>
  <si>
    <t xml:space="preserve">      创业担保贷款贴息</t>
  </si>
  <si>
    <t>2340204</t>
  </si>
  <si>
    <t xml:space="preserve">      援企稳岗补贴</t>
  </si>
  <si>
    <t>2340205</t>
  </si>
  <si>
    <t xml:space="preserve">      困难群众基本生活补助</t>
  </si>
  <si>
    <t>2340299</t>
  </si>
  <si>
    <t xml:space="preserve">      其他抗疫相关支出</t>
  </si>
  <si>
    <t>区级政府性基金支出</t>
  </si>
  <si>
    <t>230</t>
  </si>
  <si>
    <t>23004</t>
  </si>
  <si>
    <t xml:space="preserve">   政府性基金转移支付</t>
  </si>
  <si>
    <t>2300402</t>
  </si>
  <si>
    <t xml:space="preserve">     政府性基金上解支出</t>
  </si>
  <si>
    <t>2300403</t>
  </si>
  <si>
    <t xml:space="preserve">     抗疫特别国债转移支付支出</t>
  </si>
  <si>
    <t>23008</t>
  </si>
  <si>
    <t xml:space="preserve">   调出资金</t>
  </si>
  <si>
    <t>23009</t>
  </si>
  <si>
    <t xml:space="preserve">   年终结余</t>
  </si>
  <si>
    <t>231</t>
  </si>
  <si>
    <t>地方政府专项债务还本支出</t>
  </si>
  <si>
    <t>2-3  2022年呈贡区本级政府性基金预算收入情况表</t>
  </si>
  <si>
    <t xml:space="preserve">   政府性基金补助收入</t>
  </si>
  <si>
    <t xml:space="preserve">     政府性基金上解收入</t>
  </si>
  <si>
    <t>2-4  2022年呈贡区本级政府性基金预算支出情况表</t>
  </si>
  <si>
    <t>2300401</t>
  </si>
  <si>
    <t xml:space="preserve">     政府性基金补助支出</t>
  </si>
  <si>
    <t>203308</t>
  </si>
  <si>
    <t>23011</t>
  </si>
  <si>
    <t xml:space="preserve">   地方政府专项债务转贷支出</t>
  </si>
  <si>
    <t>上年结转对应安排支出</t>
  </si>
  <si>
    <t>2-5  2022年呈贡区本级政府性基金支出表(对下转移支付)</t>
  </si>
  <si>
    <t>本年支出小计</t>
  </si>
  <si>
    <t>3-1  2022年呈贡区国有资本经营收入预算情况表</t>
  </si>
  <si>
    <r>
      <rPr>
        <sz val="14"/>
        <rFont val="MS Serif"/>
        <charset val="134"/>
      </rPr>
      <t xml:space="preserve">    </t>
    </r>
    <r>
      <rPr>
        <sz val="14"/>
        <color indexed="8"/>
        <rFont val="宋体"/>
        <charset val="134"/>
      </rPr>
      <t>单位：万元</t>
    </r>
  </si>
  <si>
    <t>项        目</t>
  </si>
  <si>
    <t xml:space="preserve">  利润收入</t>
  </si>
  <si>
    <t xml:space="preserve">     电力企业利润收入</t>
  </si>
  <si>
    <t xml:space="preserve">     运输企业利润收入</t>
  </si>
  <si>
    <t xml:space="preserve">     投资服务企业利润收入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</si>
  <si>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</si>
  <si>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</si>
  <si>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</si>
  <si>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</si>
  <si>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</si>
  <si>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 xml:space="preserve">     军工企业利润收入</t>
  </si>
  <si>
    <t xml:space="preserve">     转制科研院所利润收入</t>
  </si>
  <si>
    <t xml:space="preserve">     地质勘查企业利润收入</t>
  </si>
  <si>
    <r>
      <rPr>
        <sz val="14"/>
        <rFont val="宋体"/>
        <charset val="134"/>
      </rPr>
      <t xml:space="preserve">  </t>
    </r>
    <r>
      <rPr>
        <sz val="14"/>
        <rFont val="宋体"/>
        <charset val="134"/>
      </rPr>
      <t xml:space="preserve"> </t>
    </r>
    <r>
      <rPr>
        <sz val="14"/>
        <rFont val="宋体"/>
        <charset val="134"/>
      </rPr>
      <t xml:space="preserve">  卫生体育福利企业利润收入</t>
    </r>
  </si>
  <si>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</si>
  <si>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</si>
  <si>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</si>
  <si>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</si>
  <si>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</si>
  <si>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</si>
  <si>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</si>
  <si>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</si>
  <si>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</si>
  <si>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</si>
  <si>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</si>
  <si>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</si>
  <si>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</si>
  <si>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</si>
  <si>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</si>
  <si>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</si>
  <si>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</si>
  <si>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</si>
  <si>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</si>
  <si>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</si>
  <si>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区级国有资本经营收入</t>
  </si>
  <si>
    <t>上年结转</t>
  </si>
  <si>
    <t>账务调整收入</t>
  </si>
  <si>
    <t>3-2  2022年呈贡区国有资本经营支出预算情况表</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</si>
  <si>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</si>
  <si>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</si>
  <si>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</si>
  <si>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</si>
  <si>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</si>
  <si>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</si>
  <si>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</si>
  <si>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</si>
  <si>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</si>
  <si>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</si>
  <si>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</si>
  <si>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</si>
  <si>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</si>
  <si>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</si>
  <si>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</si>
  <si>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</si>
  <si>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</si>
  <si>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</si>
  <si>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</si>
  <si>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区级国有资本经营支出</t>
  </si>
  <si>
    <t>国有资本经营预算转移支付</t>
  </si>
  <si>
    <t>调出资金</t>
  </si>
  <si>
    <t>结转下年</t>
  </si>
  <si>
    <t>3-3  2022年呈贡区本级国有资本经营收入预算情况表</t>
  </si>
  <si>
    <t>利润收入</t>
  </si>
  <si>
    <t xml:space="preserve">     卫生体育福利企业利润收入</t>
  </si>
  <si>
    <t>股利、股息收入</t>
  </si>
  <si>
    <t>产权转让收入</t>
  </si>
  <si>
    <t xml:space="preserve">    国有股权、股份转让收入</t>
  </si>
  <si>
    <t xml:space="preserve">    国有独资企业产权转让收入</t>
  </si>
  <si>
    <t xml:space="preserve">   其他国有资本经营预算企业产权转让收入</t>
  </si>
  <si>
    <t>清算收入</t>
  </si>
  <si>
    <t>其他国有资本经营预算收入</t>
  </si>
  <si>
    <t>3-4  2022年呈贡区本级国有资本经营支出预算情况表</t>
  </si>
  <si>
    <t>项   目</t>
  </si>
  <si>
    <t xml:space="preserve">    "三供一业"移交补助支出</t>
  </si>
  <si>
    <t xml:space="preserve">   其他金融国有资本经营预算支出</t>
  </si>
  <si>
    <t>3-5  2022年呈贡区本级国有资本经营预算转移支付表（分地区）</t>
  </si>
  <si>
    <t>地  区</t>
  </si>
  <si>
    <t>预算数</t>
  </si>
  <si>
    <t>合  计</t>
  </si>
  <si>
    <t>3-6  2022年呈贡区本级国有资本经营预算转移支付表（分项目）</t>
  </si>
  <si>
    <t>项目名称</t>
  </si>
  <si>
    <t>4-1  2022年呈贡区社会保险基金收入预算情况表</t>
  </si>
  <si>
    <t>说明：社会保险基金预算由市级统一编制，已报告区第四届人民代表大会第一次会议。</t>
  </si>
  <si>
    <t>项     目</t>
  </si>
  <si>
    <t>一、企业职工基本养老保险基金收入</t>
  </si>
  <si>
    <t xml:space="preserve">    其中：保险费收入</t>
  </si>
  <si>
    <t xml:space="preserve">          利息收入</t>
  </si>
  <si>
    <t xml:space="preserve">          财政补贴收入</t>
  </si>
  <si>
    <t>二、机关事业单位基本养老保险基金收入</t>
  </si>
  <si>
    <t>三、失业保险基金收入</t>
  </si>
  <si>
    <t>四、城镇职工基本医疗保险基金收入</t>
  </si>
  <si>
    <t>五、工伤保险基金收入</t>
  </si>
  <si>
    <t>六、城乡居民基本养老保险基金收入</t>
  </si>
  <si>
    <t>七、居民基本医疗保险基金收入</t>
  </si>
  <si>
    <t>收入小计</t>
  </si>
  <si>
    <t xml:space="preserve">  其中：保险费收入</t>
  </si>
  <si>
    <t xml:space="preserve">        利息收入</t>
  </si>
  <si>
    <t xml:space="preserve">        财政补贴收入</t>
  </si>
  <si>
    <t>上级补助收入</t>
  </si>
  <si>
    <t>下级上解收入</t>
  </si>
  <si>
    <t>收入合计</t>
  </si>
  <si>
    <t>4-2  2022年呈贡区社会保险基金支出预算情况表</t>
  </si>
  <si>
    <r>
      <rPr>
        <sz val="14"/>
        <rFont val="宋体"/>
        <charset val="134"/>
      </rPr>
      <t xml:space="preserve">    </t>
    </r>
    <r>
      <rPr>
        <sz val="14"/>
        <color indexed="8"/>
        <rFont val="宋体"/>
        <charset val="134"/>
      </rPr>
      <t>单位：万元</t>
    </r>
  </si>
  <si>
    <t>一、企业职工基本养老保险基金支出</t>
  </si>
  <si>
    <t xml:space="preserve">    其中：待遇支出</t>
  </si>
  <si>
    <t>二、机关事业单位基本养老保险基金支出</t>
  </si>
  <si>
    <t>三、失业保险基金支出</t>
  </si>
  <si>
    <t>四、城镇职工基本医疗保险基金支出</t>
  </si>
  <si>
    <t>五、工伤保险基金支出</t>
  </si>
  <si>
    <t>六、城乡居民基本养老保险基金支出</t>
  </si>
  <si>
    <t>七、居民基本医疗保险基金支出</t>
  </si>
  <si>
    <t>支出小计</t>
  </si>
  <si>
    <t xml:space="preserve">    其中：社会保险待遇支出</t>
  </si>
  <si>
    <t>补助下级支出</t>
  </si>
  <si>
    <t>上解上级支出</t>
  </si>
  <si>
    <t>支出合计</t>
  </si>
  <si>
    <t>4-3  2022年呈贡区本级社会保险基金收入预算情况表</t>
  </si>
  <si>
    <t>4-4  2022年呈贡区本级社会保险基金支出预算情况表</t>
  </si>
  <si>
    <t>地   区</t>
  </si>
  <si>
    <t>2021年债务限额</t>
  </si>
  <si>
    <t>2021年债务余额预计执行数</t>
  </si>
  <si>
    <t>一般债务</t>
  </si>
  <si>
    <t>专项债务</t>
  </si>
  <si>
    <t>公  式</t>
  </si>
  <si>
    <t>A=B+C</t>
  </si>
  <si>
    <t>B</t>
  </si>
  <si>
    <t>C</t>
  </si>
  <si>
    <t>D=E+F</t>
  </si>
  <si>
    <t>E</t>
  </si>
  <si>
    <t>F</t>
  </si>
  <si>
    <t>呈贡区</t>
  </si>
  <si>
    <t>注：1.本表反映上一年度本地区、本级及分地区地方政府债务限额及余额预计执行数。</t>
  </si>
  <si>
    <t xml:space="preserve">    2.本表由县级以上地方各级财政部门在本级人民代表大会批准预算后二十日内公开。</t>
  </si>
  <si>
    <t>呈贡区2021年地方政府债务限额及余额预算情况表</t>
  </si>
  <si>
    <t>项    目</t>
  </si>
  <si>
    <t>执行数</t>
  </si>
  <si>
    <t>一、2020年末地方政府一般债务余额实际数</t>
  </si>
  <si>
    <t>二、2021年末地方政府一般债务余额限额</t>
  </si>
  <si>
    <t>三、2021年地方政府一般债务发行额</t>
  </si>
  <si>
    <t xml:space="preserve">   中央转贷地方的国际金融组织和外国政府贷款</t>
  </si>
  <si>
    <t xml:space="preserve">   2021年地方政府一般债券发行额</t>
  </si>
  <si>
    <t>四、2021年地方政府一般债务还本额</t>
  </si>
  <si>
    <t>五、2021年末地方政府一般债务余额预计执行数</t>
  </si>
  <si>
    <t>六、2022年地方财政赤字</t>
  </si>
  <si>
    <t>七、2022年地方政府一般债务余额限额</t>
  </si>
  <si>
    <t>注：1.本表反映本地区上两年度一般债务余额，上一年度一般债务限额、发行额、还本支出及余额，本年度财政赤字及一般
      债务限额。  
    2.本表由县级以上地方各级财政部门在本级人民代表大会批准预算后二十日内公开。</t>
  </si>
  <si>
    <t xml:space="preserve">    中央转贷地方的国际金融组织和外国政府贷款</t>
  </si>
  <si>
    <t xml:space="preserve">    2021年地方政府一般债券发行额</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</si>
  <si>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</si>
  <si>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一、2020年末地方政府专项债务余额实际数</t>
  </si>
  <si>
    <t>二、2021年末地方政府专项债务余额限额</t>
  </si>
  <si>
    <t>三、2021年地方政府专项债务发行额</t>
  </si>
  <si>
    <t>四、2021年地方政府专项债务还本额</t>
  </si>
  <si>
    <t>五、2021年末地方政府专项债务余额预计执行数</t>
  </si>
  <si>
    <t>六、2022年地方政府专项债务新增限额</t>
  </si>
  <si>
    <t>七、2021年末地方政府专项债务余额限额</t>
  </si>
  <si>
    <t>注：1.本表反映本地区上两年度专项债务余额，上一年度专项债务限额、发行额、还本额及余额，本年度专项债务新
      增限额及限额。
    2.本表由县级以上地方各级财政部门在本级人民代表大会批准预算后二十日内公开。</t>
  </si>
  <si>
    <t>5-5 呈贡区本级2021年地方政府专项债务余额情况表</t>
  </si>
  <si>
    <t>六、2021年地方政府专项债务新增限额</t>
  </si>
  <si>
    <t>七、2022年末地方政府专项债务余额限额</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</si>
  <si>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</si>
  <si>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5-6  呈贡区地方政府债券发行及还本
付息情况表</t>
  </si>
  <si>
    <t>公式</t>
  </si>
  <si>
    <t>本地区</t>
  </si>
  <si>
    <t>本级</t>
  </si>
  <si>
    <t>一、2021年发行预计执行数</t>
  </si>
  <si>
    <t>A=B+D</t>
  </si>
  <si>
    <t>（一）一般债券</t>
  </si>
  <si>
    <t xml:space="preserve">   其中：再融资债券</t>
  </si>
  <si>
    <t>（二）专项债券</t>
  </si>
  <si>
    <t>D</t>
  </si>
  <si>
    <t>二、2021年还本预计执行数</t>
  </si>
  <si>
    <t>F=G+H</t>
  </si>
  <si>
    <t>G</t>
  </si>
  <si>
    <t>H</t>
  </si>
  <si>
    <t>三、2021年付息预计执行数</t>
  </si>
  <si>
    <t>I=J+K</t>
  </si>
  <si>
    <t>J</t>
  </si>
  <si>
    <t>K</t>
  </si>
  <si>
    <t>四、2022年还本预算数</t>
  </si>
  <si>
    <t>L=M+O</t>
  </si>
  <si>
    <t>M</t>
  </si>
  <si>
    <t xml:space="preserve">   其中：再融资</t>
  </si>
  <si>
    <t xml:space="preserve">      财政预算安排 </t>
  </si>
  <si>
    <t>N</t>
  </si>
  <si>
    <t>O</t>
  </si>
  <si>
    <t xml:space="preserve">      财政预算安排</t>
  </si>
  <si>
    <t>P</t>
  </si>
  <si>
    <t>五、2022年付息预算数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</si>
  <si>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</si>
  <si>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</si>
  <si>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</si>
  <si>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</si>
  <si>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5-7 呈贡区2022年地方政府债务限额提前下达情况表</t>
  </si>
  <si>
    <t>截止目前未收到上级提前下达的2022年地方政府债务限额</t>
  </si>
  <si>
    <t>下级</t>
  </si>
  <si>
    <t>一、2021年地方政府债务限额</t>
  </si>
  <si>
    <t>其中： 一般债务限额</t>
  </si>
  <si>
    <t xml:space="preserve">       专项债务限额</t>
  </si>
  <si>
    <t>二、提前下达的2022年新增地方政府债务限额</t>
  </si>
  <si>
    <t>注：本表反映本地区及本级年初预算中列示提前下达的新增地方政府债务限额情况，由县级以上地方各级财政部门在本级人民代表大会批准预算后二十日内公开。</t>
  </si>
  <si>
    <t>项目类型</t>
  </si>
  <si>
    <t>项目主管部门</t>
  </si>
  <si>
    <t>债券性质</t>
  </si>
  <si>
    <t>债券规模</t>
  </si>
  <si>
    <t>无</t>
  </si>
  <si>
    <t>注：本表反映本级当年提前下达的新增地方政府债券资金使用安排，由县级以上地方各级财政部门在本级人民代表大会批准预算后二十日内公开。</t>
  </si>
  <si>
    <t>6-1   2022年呈贡区重大政策和重点项目绩效目标表</t>
  </si>
  <si>
    <t>单位名称、项目名称</t>
  </si>
  <si>
    <t>项目年度绩效目标</t>
  </si>
  <si>
    <t>一级指标</t>
  </si>
  <si>
    <t>二级指标</t>
  </si>
  <si>
    <t>三级指标</t>
  </si>
  <si>
    <t>指标性质</t>
  </si>
  <si>
    <t>指标值</t>
  </si>
  <si>
    <t>度量单位</t>
  </si>
  <si>
    <t>指标属性</t>
  </si>
  <si>
    <t>指标内容</t>
  </si>
  <si>
    <t>水务局               呈贡污水处理厂运营经费</t>
  </si>
  <si>
    <t>1.确保各项处理设施正常运转，处理后的出水水质稳定达标排放，圆满完成各年度国家确定的染物减排任务，发挥污水处理厂在水环境治理中的作用缓解环境行政压力等。2.确保污泥深度脱水固化制作再生燃料处理设施正常运转，制成的再生燃料全部送入垃圾电厂掺烧处置，杜绝污泥填埋对环境造成二次污染，确保污泥得到安全妥善处置。</t>
  </si>
  <si>
    <t>产出指标</t>
  </si>
  <si>
    <t>数量指标</t>
  </si>
  <si>
    <t>污水收集处理量                                化学需氧量减排                             氨氮减排</t>
  </si>
  <si>
    <t>≥</t>
  </si>
  <si>
    <t xml:space="preserve">487                       1400                                         150                  </t>
  </si>
  <si>
    <t>吨</t>
  </si>
  <si>
    <t>定量指标</t>
  </si>
  <si>
    <t>处理后水质稳定达标</t>
  </si>
  <si>
    <t>水务局                    滇中引水二期工程（呈贡区）资本金出资专项资金</t>
  </si>
  <si>
    <t>呈贡区所需承担资本金为1.551亿元（含注册资本金0.281亿元、项目资本金1.27亿元），按照资本金缴纳期限要求，在4年内分4批足额缴纳到位，其中2021年12月31日前缴纳应缴资金的30。最终项目资本金和股权结构按照批复的二期工程可研报告进行调整确定。</t>
  </si>
  <si>
    <t>效益指标</t>
  </si>
  <si>
    <t>生态效益指标</t>
  </si>
  <si>
    <t>城镇生产生活用水质量及环境</t>
  </si>
  <si>
    <t>=</t>
  </si>
  <si>
    <t>有效提升</t>
  </si>
  <si>
    <t>定性指标</t>
  </si>
  <si>
    <t>有效提升城镇生产生活用水质量及环境</t>
  </si>
  <si>
    <t>斗南街道办事处                    小古城社区基础设施建设（一期）项目经费</t>
  </si>
  <si>
    <t>积极适应呈贡县新型城镇化发展和呈贡区老县城建设的需要，提升城乡人居环境、完善住房保障体系和配套基础设施建设，把老旧小区改造和新型城镇化建设有机结合起来，努力把呈贡区斗南街道小古城村、溪波村改造成房屋质量优良、环境优美的新型社区。</t>
  </si>
  <si>
    <t>建设小古城村和溪波村道路</t>
  </si>
  <si>
    <t>平方米</t>
  </si>
  <si>
    <t>新建改造修缮工程完成量</t>
  </si>
  <si>
    <t>斗南街道办事处         斗南花卉小镇建设发展补助经费</t>
  </si>
  <si>
    <t>完成好2022年度花卉小镇发展建设工作</t>
  </si>
  <si>
    <t>经济效益指标</t>
  </si>
  <si>
    <t>小镇经济发展</t>
  </si>
  <si>
    <t>有效推动</t>
  </si>
  <si>
    <t>小镇经济持续发展</t>
  </si>
  <si>
    <t>呈贡信息产业园区管理委员会                       园区扶持项目专项资金</t>
  </si>
  <si>
    <t>加快推进创新孵化中心招商引资工作落地成效，优化园区孵化中心招商引资环境，促进引进企业发展，降低企业负担，保持经济活力。推动软件和信息技术服务业发展</t>
  </si>
  <si>
    <t>孵化中心办公场地装修                                引进服务企业数量</t>
  </si>
  <si>
    <t>15260                         60</t>
  </si>
  <si>
    <t>平方米              家</t>
  </si>
  <si>
    <t>完成办公场地装修5297平方米；引进及实际服务企业数量</t>
  </si>
  <si>
    <t>劳动就业服务局              创业和就业专项资金</t>
  </si>
  <si>
    <t>精准帮扶禄劝县农村劳动力转移就业安置；就业信息员补贴；涉农居民就业岗位开发及个人工资补助就业困难人员灵活就业社会保险补贴；公益性岗位社会保险补贴及岗位补贴；企业招用高校毕业生社会保险补贴；高校毕业生求职创业补贴；鼓励高校毕业生就业创业</t>
  </si>
  <si>
    <t>质量指标</t>
  </si>
  <si>
    <t>审批流程规范性                      补贴发放准确率</t>
  </si>
  <si>
    <t>%</t>
  </si>
  <si>
    <t>按时申报严格审批发放各类补贴</t>
  </si>
  <si>
    <t>卫生健康局                 重大公共卫生综合项目经费</t>
  </si>
  <si>
    <t xml:space="preserve">对传染病、突发公共卫生事件、饮用水卫生检测、学生健康危险因素进行监测、排查、调查，及时发现并规范处置。                                                                                                                                                                   开展现场流行病学调查、病原采样检验、密切接触者追踪管理、指导消毒隔离等；收集、整理、编制、分析、上报监测及疫情处置信息工作，防止其爆发流行，维护社会稳定，保护人民群众生命财产安全。                                                                                                                                                                                                                                                                                                                 </t>
  </si>
  <si>
    <t>流行病调查采样率                                   传染病发现报告率              慢性病管理率</t>
  </si>
  <si>
    <t>对健康危险因素进行检测排查调查及时发现并处理</t>
  </si>
  <si>
    <t>退役军人事务局           义务兵家庭优待金专项资金</t>
  </si>
  <si>
    <t>2022年义务兵家庭优待金、一次性奖励金等发放工作是拥军优属工作的重要内容，是激励军人保卫祖国，献身国防事业的重要举措。适时提高义务兵家庭优待金标准，及时发放到位，对做好新时期征兵工作，鼓舞部队士气，巩固国防，维护国家社会稳定有着重要作用。</t>
  </si>
  <si>
    <t>优待金、奖励金覆盖率</t>
  </si>
  <si>
    <t>及时足额发放到位</t>
  </si>
  <si>
    <r>
      <rPr>
        <sz val="12"/>
        <color indexed="8"/>
        <rFont val="宋体"/>
        <charset val="134"/>
      </rPr>
      <t xml:space="preserve">城市更新改造局 </t>
    </r>
    <r>
      <rPr>
        <sz val="12"/>
        <color indexed="8"/>
        <rFont val="宋体"/>
        <charset val="134"/>
      </rPr>
      <t xml:space="preserve">              村庄搬迁过渡期租房补助资金</t>
    </r>
  </si>
  <si>
    <t>完成村庄搬迁过渡期租房补助资金发放工作</t>
  </si>
  <si>
    <t>发放及时率              发放准确率</t>
  </si>
  <si>
    <t xml:space="preserve">100                   100                    </t>
  </si>
  <si>
    <t>%                        %</t>
  </si>
  <si>
    <t>按时足额发放补助</t>
  </si>
  <si>
    <t>发展和改革局               新能源汽车公共充电桩补助资金</t>
  </si>
  <si>
    <t>按照文件要求，对在呈贡辖区内建设充电桩企业进行补助</t>
  </si>
  <si>
    <t>补助企业数</t>
  </si>
  <si>
    <t>户</t>
  </si>
  <si>
    <t>补助辖区内建设充电桩企业15个</t>
  </si>
  <si>
    <t>教育体育局                       呈贡区中小学（幼儿园）基础建设专项资金</t>
  </si>
  <si>
    <t>续建昆明市外国语学校呈贡校区二期、呈贡区第一中学改扩建建设项目二期工程二个项目；新开工云南民族大学附属学校（呈贡校区）、呈贡区CG-WJY-R2-01-01地块学校、呈贡区CG-WJY-T2-01-01地块学校、呈贡区洛龙中心幼儿园四个项目；支付已建成的云大附中呈贡校区二期、呈贡区时代俊园小学等相关项目尾款及质保金；工程类第三方服务；呈贡区中小学、幼儿园建设布点布局专项规划调整修订等</t>
  </si>
  <si>
    <t>学校建设项目数             校园消防安全监测学校数                             工程类第三方服务</t>
  </si>
  <si>
    <t xml:space="preserve">11                    30                     1 </t>
  </si>
  <si>
    <t>个                 所                  项</t>
  </si>
  <si>
    <t>完成学校改扩建建设工程以及校园消防安全监测等</t>
  </si>
  <si>
    <t>科学技术和工业信息化局             企业奖励扶持补助经费</t>
  </si>
  <si>
    <t>2022年为加快推动工业企业纳夫入流，促进经济平稳健康发展，扶持规模企业发展奖励补助</t>
  </si>
  <si>
    <t>促产达销工业企业补助数                                     新增入库奖励企业             通过清洁生产企业       兑现通过审核企业扶持</t>
  </si>
  <si>
    <t xml:space="preserve">7                                                  2              2                       40                        </t>
  </si>
  <si>
    <t>企业奖励扶持补助</t>
  </si>
  <si>
    <t>科学技术和工业信息化局                “智慧呈贡”机柜及大数据中心租赁服务费及监理经费</t>
  </si>
  <si>
    <t>2022年对呈贡区“智慧呈贡”机柜及大数据中心租赁服务项目进行监理服务，在监理过程中提供质量控制、进度控制、变更控制、投资控制、合同管理、安全管理、文档管理、项目协调等监理服务。</t>
  </si>
  <si>
    <t>社会效益</t>
  </si>
  <si>
    <t>联结市、区、街道、社区四级核心，实现信息共享交流</t>
  </si>
  <si>
    <t>有效</t>
  </si>
  <si>
    <t>直属各部门及相关部门信息共享，推动社会发展</t>
  </si>
  <si>
    <t>公安局呈贡分局              报警监控系统专项资金</t>
  </si>
  <si>
    <t>全面梳理呈贡区已到期或即将到期的视频监控系统建设租用项目，规划2022年建设目标及方案，实行对老旧系统设备、已不满足智慧呈贡使用需求的系统设备进行拆除后新建；对尚能持续有效运行的系统设备进行维护服务。</t>
  </si>
  <si>
    <t>重点区域监控覆盖率及联网率                                     视频监控设备完好率</t>
  </si>
  <si>
    <t>重点区域视频监控全面覆盖和设备完好</t>
  </si>
  <si>
    <t>排水管理中心                                 呈贡区老城片区排水管网雨污分流综合整治工程经费</t>
  </si>
  <si>
    <t>完成好呈贡区老城片区雨污分流改造工作，计划新建市政雨污水管网12.67公里，其中新修建的污水管8.795公里（包括新建DN500~DN800的污水主管4145m，DN300的污水支管1150m，DN150散户污水接户管3500m），新修建的雨水管3.875公里(包括新建DN600、DN2400的雨水主管 220m、405m，DN400的污水支管450m，DN100的散户雨水接户管2800m)。</t>
  </si>
  <si>
    <t>新建市政雨污水管网</t>
  </si>
  <si>
    <t>公里</t>
  </si>
  <si>
    <t>新建市政雨污水管网12.67公里</t>
  </si>
  <si>
    <t>文化和旅游局                            公共文化服务均等化建设专项经费</t>
  </si>
  <si>
    <t>6个街道、41个社区综合性文化服务中心的基本公共文化活动的开展、基层公共文化服务设施的建设和免费开放。</t>
  </si>
  <si>
    <t>时效指标</t>
  </si>
  <si>
    <t>街道、社区综合性文化服务中心每周开放时间</t>
  </si>
  <si>
    <t>小时</t>
  </si>
  <si>
    <t>综合性文化服务中心免费开放、基本服务项目健全</t>
  </si>
  <si>
    <t>市政管理综合服务中心                 清扫保洁、垃圾清运、公厕管养市场化运行专项经费</t>
  </si>
  <si>
    <t>实现呈贡区城市道路、社区道路、绿化带保洁工作市场化运行的全区域覆盖，提高呈贡区道路环境卫生质量水平；推进呈贡区公厕管理的现代化，进一步提升呈贡区公厕管理水平，确保公厕免费开放，做到免费开放公厕干净、整洁。</t>
  </si>
  <si>
    <t>公厕免费开放率                      垃圾每日清运率</t>
  </si>
  <si>
    <t>外包公厕全部免费开放，垃圾清运做到日产日清</t>
  </si>
  <si>
    <t>市政管理综合服务中心                    垃圾处置专项经费</t>
  </si>
  <si>
    <t>实现呈贡区垃圾处置“资源化、减量化、无害化”</t>
  </si>
  <si>
    <t>处理日产生活垃圾</t>
  </si>
  <si>
    <r>
      <rPr>
        <sz val="12"/>
        <color indexed="8"/>
        <rFont val="宋体"/>
        <charset val="134"/>
      </rPr>
      <t>处理日产生活垃圾4</t>
    </r>
    <r>
      <rPr>
        <sz val="12"/>
        <color indexed="8"/>
        <rFont val="宋体"/>
        <charset val="134"/>
      </rPr>
      <t>50吨</t>
    </r>
  </si>
  <si>
    <t>政务服务管理局                     政务中心窗口服务经费</t>
  </si>
  <si>
    <t>保障政务服务大厅正常高效运转，提高行政效能，不断优化提升政务服务质量，增强办事群众的体验感和获得感。</t>
  </si>
  <si>
    <t>满意度指标</t>
  </si>
  <si>
    <t>服务对象满意度</t>
  </si>
  <si>
    <t>来办事群众满意度</t>
  </si>
  <si>
    <t>服务能力与服务质量</t>
  </si>
  <si>
    <t>发展和改革局                          呈贡中心粮库建设项目专项资金</t>
  </si>
  <si>
    <t>呈贡中心粮库建设用房及辅助设施，配套建设绿化、道路等附属设施。购置、安装相关生产配套设施、设备。</t>
  </si>
  <si>
    <t>粮食储备保障率</t>
  </si>
  <si>
    <t>粮食安全得到有效保障</t>
  </si>
  <si>
    <t>商务和投资促进局                        招商引资企业产业扶持补助资金</t>
  </si>
  <si>
    <t>围绕呈贡区建设现代化科教创新新城的发展目标，做好精准招商，实现招大引强，争取更多优质项目落地呈贡区。</t>
  </si>
  <si>
    <t>经济效益</t>
  </si>
  <si>
    <t>新引进招商引资企业本地注册率</t>
  </si>
  <si>
    <t>完成新引进企业本地注册</t>
  </si>
  <si>
    <t>重点工作</t>
  </si>
  <si>
    <t>2022年工作重点及工作情况</t>
  </si>
  <si>
    <t>厚植财源，促进经济社会发展</t>
  </si>
  <si>
    <t>一是扶持现有产业做大做强。全力扶持全区花卉产业、大健康、大旅游、大文化等现有重点产业形成高质量集群，并做大做强产业链。严格执行相关产业政策，对辖区内符合条件的企业予以政策上的优惠和财政上的支持，严格兑现企业各类奖补扶持资金。
二是加强园区资金投入力度。根据呈贡信息产业园区的最新定位，继续加大基础设施建设资金投入，筑巢引凤，提升园区承载能力，提高园区办公质量和环境，为吸引大批高新技术企业进驻奠定基础。保障斗南花卉产业园区提升改造资金，确保花卉产业园区扩容增量顺利进行，配套设施满足发展需求。
三是培育经济发展新引擎。严格落实上级出台的各项减税降费政策，确保减税降费政策红利惠及全区。加强对中小微企业纾困帮扶，继续实行小微企业融资担保降费奖补，挖掘和支持专精特新“小巨人”企业。通过贷款贴息、项目补贴等方式，引导银行资金、企业资金、社会资金投入支持优质项目、优势产业、优秀企业快速发展，大力发展新兴产业，培育壮大特色产业。加大招商引资投入力度，为项目签约、项目落地和项目服务提供资金保障。</t>
  </si>
  <si>
    <t>优化支出，提高资金使用效益</t>
  </si>
  <si>
    <t>一是保持合理适度的财政支出强度。在兜牢兜实“三保”运行的基础上，保持合理适度的财政支出强度，更加注重支持科技创新培育、营商环境改善、城市经济发展、特色产业壮大、居住环境提质和民生福祉提高，并切实做好教育、医疗、养老、优抚等民生工作。
二是盘活资金，提高支出效益。提高预算编制质量，加强财政资金统筹协调，降低部门之间相同事项重复支出，进一步压缩“三公”经费，严格控制一般公共预算支出。加强预算绩效管理，对重点预算项目进行全过程的绩效评价及监控，以点带面，不断提高财政资金使用效益。加大资金盘活力度，对沉淀资金或因客观原因不能支出的资金，及时收归财政，统筹用于全区重大项目和民生领域，以财政资金最大限度地撬动经济发展和民生改善。
三是提高效能保障重点。积极的财政政策要提升效能，更加注重精准、有效、可持续。按照上级要求实施减税降费政策，减轻市场主体负担，激发市场主体活力。坚持党政机关过“紧日子”，严肃财经纪律，强化预算约束和绩效管理，加强财政资源统筹，保证财政支出强度，加快支出进度，优化支出重点和结构，按照区委、区政府中心工作要求，增强重大项目财力保障力度。</t>
  </si>
  <si>
    <t>提升业务效能，财政管理精细规范</t>
  </si>
  <si>
    <t xml:space="preserve">一是推进构建全面规范透明、标准科学、约束有力的预算管理制度。大力推行“零基预算”理念，打破原有支出固化格局，建立健全有保有压的分配机制。牢固树立过“紧日子”思想，坚持以收定支、精打细算、开源节流、量力而行，对每一笔财政投入，都要从是否属于政府投入范围、资金从哪里安排、投入成本是否最节约等方面进行分析判断，确保“好钢使在刀刃上”。
二是以信息化建设为支撑，推进预算管理一体化系统建设。用系统化思维全流程整合规范预算管理各环节，促进财政内生数据的上下贯通和统一规范。继续落实支出进度通报考核和约谈机制，提高预算执行的约束力。
三是进一步规范政府资产管理。加强行政事业单位国有资产管理，盘活和管理好国有资产，强化部门间协同监管机制，建立国有资产报告制度，摸清各类国有资产底数，并向区人大常委会报告，为强化监管打下基础，确保国有资产保值、增值和不流失。把资产管理放在与资金管理同等重要的位置，建立健全资产管理内部控制机制。
</t>
  </si>
  <si>
    <t>强化管理，着力保障财政运行规范</t>
  </si>
  <si>
    <t xml:space="preserve">一是强化财政运行管理。全面规范财政暂存款、暂付款管理，制定针对性措施，逐步减少暂存款、暂付款规模。强化库款监测和监督工作，健全用款审批和预算执行挂钩机制，对直达资金、“三保”支出实行专项管理，防范支付风险。
二是强化财政监督控制。强化政府采购、会计领域监督管理，加强与纪检监察、审计等部门的协同配合和信息共享，加强专项监督成果运用，不断提高全区各预算单位财经责任意识。
三是主动接受各方监督。主动接受人大法定监督和政协民主监督，自觉接受审计监督，主动配合开展纪检监察执纪监督。以监督整改为契机，规范部门预算管理行为。加大预决算公开力度，提高财政工作的透明度，接受社会监督。
</t>
  </si>
  <si>
    <t>优化监管，推动区属国有企业健康发展</t>
  </si>
  <si>
    <t>一是继续深化区属国有企业改革，全面贯彻落实国企改革三年行动方案。以“管资本”为核心，建立与社会主义市场经济体制和现代化企业制度相适应管理机制，优化调整国有资本布局和结构，切实增强区属国有企业的竞争力和抗风险能力。
二是进一步完善国资监管体系建设，补齐制度漏洞和短板。不断健全国资国企监管相关制度，优化监管手段和方式，着力提升监管效能，确保国有资产安全。
三是促进国有企业高效健康发展，增强国有企业在全区经济社会发展中的作用。不断加强资源整合，优化资产结构，拓展多元化经营，促进国有企业经济效益和社会效益协调发展。</t>
  </si>
  <si>
    <t>党建引领，建设担当作为财政队伍</t>
  </si>
  <si>
    <t>一是以政治建设为统领，始终坚持以习近平新时代中国特色社会主义思想为指导，增强“四个意识”、坚定“四个自信”、忠诚拥护“两个确立”、坚决做到“两个维护”。切实贯彻“以政领财”，坚决做到“以财辅政”，始终坚持政治首位，把党的领导贯彻和体现到财政工作全过程各方面各环节，牢牢把握财政改革发展的正确方向。
二是突出能力建设。聚焦短板弱项和岗位职责需求，贯彻新时代好干部标准，加强干部教育培训。在统筹推进稳增长、促改革、调结构、惠民生、防风险、保稳定各项工作中不断提升政治判断力、领悟力和执行力，努力造就一支政治过硬、忠诚担当、作风优良、符合时代要求的高素质专业化财政“铁军”。</t>
  </si>
</sst>
</file>

<file path=xl/styles.xml><?xml version="1.0" encoding="utf-8"?>
<styleSheet xmlns="http://schemas.openxmlformats.org/spreadsheetml/2006/main">
  <numFmts count="34">
    <numFmt numFmtId="176" formatCode="_(&quot;$&quot;* #,##0_);_(&quot;$&quot;* \(#,##0\);_(&quot;$&quot;* &quot;-&quot;_);_(@_)"/>
    <numFmt numFmtId="177" formatCode="0.0%"/>
    <numFmt numFmtId="178" formatCode="&quot;$&quot;#,##0_);[Red]\(&quot;$&quot;#,##0\)"/>
    <numFmt numFmtId="43" formatCode="_ * #,##0.00_ ;_ * \-#,##0.00_ ;_ * &quot;-&quot;??_ ;_ @_ "/>
    <numFmt numFmtId="179" formatCode="yy\.mm\.dd"/>
    <numFmt numFmtId="42" formatCode="_ &quot;￥&quot;* #,##0_ ;_ &quot;￥&quot;* \-#,##0_ ;_ &quot;￥&quot;* &quot;-&quot;_ ;_ @_ "/>
    <numFmt numFmtId="44" formatCode="_ &quot;￥&quot;* #,##0.00_ ;_ &quot;￥&quot;* \-#,##0.00_ ;_ &quot;￥&quot;* &quot;-&quot;??_ ;_ @_ "/>
    <numFmt numFmtId="180" formatCode="#,##0.00_ "/>
    <numFmt numFmtId="41" formatCode="_ * #,##0_ ;_ * \-#,##0_ ;_ * &quot;-&quot;_ ;_ @_ "/>
    <numFmt numFmtId="181" formatCode="\$#,##0.00;\(\$#,##0.00\)"/>
    <numFmt numFmtId="182" formatCode="_-&quot;$&quot;\ * #,##0_-;_-&quot;$&quot;\ * #,##0\-;_-&quot;$&quot;\ * &quot;-&quot;_-;_-@_-"/>
    <numFmt numFmtId="183" formatCode="&quot;$&quot;#,##0.00_);[Red]\(&quot;$&quot;#,##0.00\)"/>
    <numFmt numFmtId="184" formatCode="_(&quot;$&quot;* #,##0.00_);_(&quot;$&quot;* \(#,##0.00\);_(&quot;$&quot;* &quot;-&quot;??_);_(@_)"/>
    <numFmt numFmtId="185" formatCode="#,##0.0_);\(#,##0.0\)"/>
    <numFmt numFmtId="186" formatCode="&quot;$&quot;\ #,##0.00_-;[Red]&quot;$&quot;\ #,##0.00\-"/>
    <numFmt numFmtId="187" formatCode="_(* #,##0.00_);_(* \(#,##0.00\);_(* &quot;-&quot;??_);_(@_)"/>
    <numFmt numFmtId="188" formatCode="&quot;$&quot;\ #,##0_-;[Red]&quot;$&quot;\ #,##0\-"/>
    <numFmt numFmtId="189" formatCode="#,##0_ ;[Red]\-#,##0\ "/>
    <numFmt numFmtId="190" formatCode="_-&quot;$&quot;\ * #,##0.00_-;_-&quot;$&quot;\ * #,##0.00\-;_-&quot;$&quot;\ * &quot;-&quot;??_-;_-@_-"/>
    <numFmt numFmtId="191" formatCode="#,##0.000000"/>
    <numFmt numFmtId="192" formatCode="#,##0;\(#,##0\)"/>
    <numFmt numFmtId="193" formatCode="_-* #,##0_-;\-* #,##0_-;_-* &quot;-&quot;_-;_-@_-"/>
    <numFmt numFmtId="194" formatCode="_-* #,##0.00_-;\-* #,##0.00_-;_-* &quot;-&quot;??_-;_-@_-"/>
    <numFmt numFmtId="195" formatCode="\$#,##0;\(\$#,##0\)"/>
    <numFmt numFmtId="196" formatCode="#\ ??/??"/>
    <numFmt numFmtId="197" formatCode="0.0"/>
    <numFmt numFmtId="198" formatCode="_(* #,##0_);_(* \(#,##0\);_(* &quot;-&quot;_);_(@_)"/>
    <numFmt numFmtId="199" formatCode="0\.0,&quot;0&quot;"/>
    <numFmt numFmtId="200" formatCode="#,##0_ "/>
    <numFmt numFmtId="201" formatCode="_ * #,##0_ ;_ * \-#,##0_ ;_ * &quot;-&quot;??_ ;_ @_ "/>
    <numFmt numFmtId="202" formatCode="#,##0.00_ ;\-#,##0.00;;"/>
    <numFmt numFmtId="203" formatCode="#,##0.00_);[Red]\(#,##0.00\)"/>
    <numFmt numFmtId="204" formatCode="0_ "/>
    <numFmt numFmtId="205" formatCode="0.00_ "/>
  </numFmts>
  <fonts count="134">
    <font>
      <sz val="11"/>
      <color indexed="8"/>
      <name val="宋体"/>
      <charset val="134"/>
    </font>
    <font>
      <sz val="11"/>
      <color theme="1"/>
      <name val="宋体"/>
      <charset val="134"/>
      <scheme val="minor"/>
    </font>
    <font>
      <sz val="20"/>
      <name val="方正小标宋简体"/>
      <charset val="134"/>
    </font>
    <font>
      <b/>
      <sz val="14"/>
      <name val="宋体"/>
      <charset val="134"/>
      <scheme val="minor"/>
    </font>
    <font>
      <b/>
      <sz val="14"/>
      <color theme="1"/>
      <name val="宋体"/>
      <charset val="134"/>
      <scheme val="minor"/>
    </font>
    <font>
      <sz val="12"/>
      <color indexed="8"/>
      <name val="宋体"/>
      <charset val="134"/>
    </font>
    <font>
      <sz val="10"/>
      <name val="宋体"/>
      <charset val="134"/>
    </font>
    <font>
      <b/>
      <sz val="10"/>
      <name val="宋体"/>
      <charset val="134"/>
    </font>
    <font>
      <sz val="12"/>
      <name val="宋体"/>
      <charset val="134"/>
    </font>
    <font>
      <sz val="20"/>
      <color indexed="8"/>
      <name val="方正小标宋简体"/>
      <charset val="134"/>
    </font>
    <font>
      <b/>
      <sz val="14"/>
      <color indexed="8"/>
      <name val="宋体"/>
      <charset val="134"/>
    </font>
    <font>
      <sz val="14"/>
      <color indexed="8"/>
      <name val="宋体"/>
      <charset val="134"/>
    </font>
    <font>
      <sz val="11"/>
      <color indexed="8"/>
      <name val="宋体"/>
      <charset val="134"/>
      <scheme val="minor"/>
    </font>
    <font>
      <sz val="14"/>
      <color indexed="8"/>
      <name val="宋体"/>
      <charset val="134"/>
      <scheme val="minor"/>
    </font>
    <font>
      <sz val="12"/>
      <color indexed="8"/>
      <name val="宋体"/>
      <charset val="134"/>
      <scheme val="minor"/>
    </font>
    <font>
      <b/>
      <sz val="20"/>
      <name val="SimSun"/>
      <charset val="134"/>
    </font>
    <font>
      <sz val="11"/>
      <name val="SimSun"/>
      <charset val="134"/>
    </font>
    <font>
      <b/>
      <sz val="14"/>
      <name val="SimSun"/>
      <charset val="134"/>
    </font>
    <font>
      <sz val="14"/>
      <name val="SimSun"/>
      <charset val="134"/>
    </font>
    <font>
      <sz val="12"/>
      <name val="SimSun"/>
      <charset val="134"/>
    </font>
    <font>
      <b/>
      <sz val="15"/>
      <name val="SimSun"/>
      <charset val="134"/>
    </font>
    <font>
      <sz val="9"/>
      <name val="SimSun"/>
      <charset val="134"/>
    </font>
    <font>
      <sz val="14"/>
      <name val="宋体"/>
      <charset val="134"/>
    </font>
    <font>
      <b/>
      <sz val="14"/>
      <name val="宋体"/>
      <charset val="134"/>
    </font>
    <font>
      <b/>
      <sz val="12"/>
      <name val="宋体"/>
      <charset val="134"/>
    </font>
    <font>
      <b/>
      <sz val="20"/>
      <name val="方正小标宋简体"/>
      <charset val="134"/>
    </font>
    <font>
      <sz val="14"/>
      <name val="MS Serif"/>
      <charset val="134"/>
    </font>
    <font>
      <sz val="14"/>
      <name val="Times New Roman"/>
      <charset val="134"/>
    </font>
    <font>
      <sz val="14"/>
      <name val="宋体"/>
      <charset val="134"/>
      <scheme val="minor"/>
    </font>
    <font>
      <sz val="20"/>
      <color rgb="FF000000"/>
      <name val="方正小标宋简体"/>
      <charset val="134"/>
    </font>
    <font>
      <sz val="16"/>
      <name val="宋体"/>
      <charset val="134"/>
    </font>
    <font>
      <sz val="16"/>
      <color indexed="8"/>
      <name val="方正小标宋简体"/>
      <charset val="134"/>
    </font>
    <font>
      <sz val="16"/>
      <color indexed="8"/>
      <name val="宋体"/>
      <charset val="134"/>
    </font>
    <font>
      <b/>
      <sz val="16"/>
      <name val="宋体"/>
      <charset val="134"/>
    </font>
    <font>
      <sz val="14"/>
      <color rgb="FF000000"/>
      <name val="宋体"/>
      <charset val="134"/>
    </font>
    <font>
      <sz val="14"/>
      <color theme="1"/>
      <name val="宋体"/>
      <charset val="134"/>
    </font>
    <font>
      <sz val="14"/>
      <color theme="1"/>
      <name val="宋体"/>
      <charset val="134"/>
      <scheme val="minor"/>
    </font>
    <font>
      <sz val="20"/>
      <color indexed="8"/>
      <name val="宋体"/>
      <charset val="134"/>
    </font>
    <font>
      <b/>
      <sz val="18"/>
      <color indexed="8"/>
      <name val="方正小标宋简体"/>
      <charset val="134"/>
    </font>
    <font>
      <sz val="22"/>
      <color indexed="8"/>
      <name val="宋体"/>
      <charset val="134"/>
    </font>
    <font>
      <sz val="11"/>
      <name val="宋体"/>
      <charset val="134"/>
    </font>
    <font>
      <b/>
      <sz val="14"/>
      <name val="黑体"/>
      <charset val="134"/>
    </font>
    <font>
      <sz val="14"/>
      <color indexed="9"/>
      <name val="宋体"/>
      <charset val="134"/>
    </font>
    <font>
      <sz val="12"/>
      <name val="Times New Roman"/>
      <charset val="0"/>
    </font>
    <font>
      <sz val="12"/>
      <color indexed="8"/>
      <name val="Times New Roman"/>
      <charset val="0"/>
    </font>
    <font>
      <b/>
      <sz val="12"/>
      <name val="Times New Roman"/>
      <charset val="0"/>
    </font>
    <font>
      <sz val="20"/>
      <color theme="1"/>
      <name val="方正小标宋简体"/>
      <charset val="134"/>
    </font>
    <font>
      <sz val="20"/>
      <color theme="1"/>
      <name val="方正小标宋_GBK"/>
      <charset val="134"/>
    </font>
    <font>
      <sz val="12"/>
      <color theme="1"/>
      <name val="宋体"/>
      <charset val="134"/>
      <scheme val="minor"/>
    </font>
    <font>
      <sz val="12"/>
      <name val="宋体"/>
      <charset val="134"/>
      <scheme val="minor"/>
    </font>
    <font>
      <sz val="14"/>
      <name val="Arial"/>
      <charset val="134"/>
    </font>
    <font>
      <sz val="22"/>
      <name val="宋体"/>
      <charset val="134"/>
    </font>
    <font>
      <b/>
      <sz val="14"/>
      <name val="Arial"/>
      <charset val="134"/>
    </font>
    <font>
      <b/>
      <sz val="14"/>
      <color theme="1"/>
      <name val="宋体"/>
      <charset val="134"/>
    </font>
    <font>
      <sz val="14"/>
      <color indexed="10"/>
      <name val="宋体"/>
      <charset val="134"/>
    </font>
    <font>
      <b/>
      <sz val="11"/>
      <name val="宋体"/>
      <charset val="134"/>
    </font>
    <font>
      <sz val="12"/>
      <color rgb="FFFF0000"/>
      <name val="宋体"/>
      <charset val="134"/>
    </font>
    <font>
      <sz val="12"/>
      <name val="方正黑体_GBK"/>
      <charset val="134"/>
    </font>
    <font>
      <b/>
      <sz val="18"/>
      <color indexed="8"/>
      <name val="仿宋_GB2312"/>
      <charset val="134"/>
    </font>
    <font>
      <sz val="14"/>
      <color indexed="8"/>
      <name val="仿宋_GB2312"/>
      <charset val="134"/>
    </font>
    <font>
      <sz val="12"/>
      <color indexed="9"/>
      <name val="宋体"/>
      <charset val="134"/>
    </font>
    <font>
      <b/>
      <sz val="15"/>
      <color indexed="56"/>
      <name val="宋体"/>
      <charset val="134"/>
    </font>
    <font>
      <sz val="12"/>
      <color indexed="16"/>
      <name val="宋体"/>
      <charset val="134"/>
    </font>
    <font>
      <b/>
      <sz val="11"/>
      <color indexed="52"/>
      <name val="宋体"/>
      <charset val="134"/>
    </font>
    <font>
      <sz val="11"/>
      <color rgb="FF3F3F76"/>
      <name val="宋体"/>
      <charset val="0"/>
      <scheme val="minor"/>
    </font>
    <font>
      <i/>
      <sz val="11"/>
      <color indexed="23"/>
      <name val="宋体"/>
      <charset val="134"/>
    </font>
    <font>
      <sz val="10"/>
      <name val="Times New Roman"/>
      <charset val="134"/>
    </font>
    <font>
      <sz val="11"/>
      <color indexed="9"/>
      <name val="宋体"/>
      <charset val="134"/>
    </font>
    <font>
      <sz val="11"/>
      <color indexed="62"/>
      <name val="宋体"/>
      <charset val="134"/>
    </font>
    <font>
      <sz val="8"/>
      <name val="Times New Roman"/>
      <charset val="134"/>
    </font>
    <font>
      <b/>
      <sz val="11"/>
      <color indexed="9"/>
      <name val="宋体"/>
      <charset val="134"/>
    </font>
    <font>
      <sz val="11"/>
      <color indexed="10"/>
      <name val="宋体"/>
      <charset val="134"/>
    </font>
    <font>
      <sz val="11"/>
      <color indexed="20"/>
      <name val="宋体"/>
      <charset val="134"/>
    </font>
    <font>
      <sz val="10"/>
      <name val="楷体"/>
      <charset val="134"/>
    </font>
    <font>
      <sz val="10"/>
      <name val="Geneva"/>
      <charset val="134"/>
    </font>
    <font>
      <sz val="8"/>
      <name val="Arial"/>
      <charset val="134"/>
    </font>
    <font>
      <sz val="11"/>
      <color indexed="52"/>
      <name val="宋体"/>
      <charset val="134"/>
    </font>
    <font>
      <sz val="12"/>
      <color indexed="17"/>
      <name val="宋体"/>
      <charset val="134"/>
    </font>
    <font>
      <sz val="10"/>
      <name val="Helv"/>
      <charset val="134"/>
    </font>
    <font>
      <sz val="10"/>
      <name val="Arial"/>
      <charset val="134"/>
    </font>
    <font>
      <b/>
      <sz val="14"/>
      <name val="楷体"/>
      <charset val="134"/>
    </font>
    <font>
      <b/>
      <sz val="18"/>
      <color indexed="56"/>
      <name val="宋体"/>
      <charset val="134"/>
    </font>
    <font>
      <b/>
      <sz val="11"/>
      <color indexed="63"/>
      <name val="宋体"/>
      <charset val="134"/>
    </font>
    <font>
      <b/>
      <sz val="11"/>
      <color indexed="8"/>
      <name val="宋体"/>
      <charset val="134"/>
    </font>
    <font>
      <b/>
      <sz val="18"/>
      <color theme="3"/>
      <name val="宋体"/>
      <charset val="134"/>
      <scheme val="minor"/>
    </font>
    <font>
      <sz val="11"/>
      <color theme="1"/>
      <name val="宋体"/>
      <charset val="0"/>
      <scheme val="minor"/>
    </font>
    <font>
      <sz val="11"/>
      <color theme="0"/>
      <name val="宋体"/>
      <charset val="0"/>
      <scheme val="minor"/>
    </font>
    <font>
      <b/>
      <sz val="10"/>
      <name val="MS Sans Serif"/>
      <charset val="134"/>
    </font>
    <font>
      <sz val="9"/>
      <name val="宋体"/>
      <charset val="134"/>
    </font>
    <font>
      <sz val="11"/>
      <color indexed="17"/>
      <name val="宋体"/>
      <charset val="134"/>
    </font>
    <font>
      <sz val="11"/>
      <color rgb="FF9C0006"/>
      <name val="宋体"/>
      <charset val="0"/>
      <scheme val="minor"/>
    </font>
    <font>
      <b/>
      <sz val="11"/>
      <color theme="3"/>
      <name val="宋体"/>
      <charset val="134"/>
      <scheme val="minor"/>
    </font>
    <font>
      <sz val="11"/>
      <color rgb="FFFA7D00"/>
      <name val="宋体"/>
      <charset val="0"/>
      <scheme val="minor"/>
    </font>
    <font>
      <u/>
      <sz val="11"/>
      <color rgb="FF0000FF"/>
      <name val="宋体"/>
      <charset val="0"/>
      <scheme val="minor"/>
    </font>
    <font>
      <u/>
      <sz val="11"/>
      <color rgb="FF800080"/>
      <name val="宋体"/>
      <charset val="0"/>
      <scheme val="minor"/>
    </font>
    <font>
      <sz val="12"/>
      <name val="Times New Roman"/>
      <charset val="134"/>
    </font>
    <font>
      <sz val="11"/>
      <color indexed="60"/>
      <name val="宋体"/>
      <charset val="134"/>
    </font>
    <font>
      <b/>
      <sz val="12"/>
      <color indexed="8"/>
      <name val="宋体"/>
      <charset val="134"/>
    </font>
    <font>
      <sz val="7"/>
      <name val="Small Fonts"/>
      <charset val="134"/>
    </font>
    <font>
      <b/>
      <sz val="10"/>
      <name val="Tms Rmn"/>
      <charset val="134"/>
    </font>
    <font>
      <b/>
      <sz val="15"/>
      <color theme="3"/>
      <name val="宋体"/>
      <charset val="134"/>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2"/>
      <name val="Arial"/>
      <charset val="134"/>
    </font>
    <font>
      <b/>
      <sz val="11"/>
      <color rgb="FF3F3F3F"/>
      <name val="宋体"/>
      <charset val="0"/>
      <scheme val="minor"/>
    </font>
    <font>
      <b/>
      <sz val="11"/>
      <color rgb="FFFA7D00"/>
      <name val="宋体"/>
      <charset val="0"/>
      <scheme val="minor"/>
    </font>
    <font>
      <b/>
      <sz val="11"/>
      <color rgb="FFFFFFFF"/>
      <name val="宋体"/>
      <charset val="0"/>
      <scheme val="minor"/>
    </font>
    <font>
      <u/>
      <sz val="12"/>
      <color indexed="36"/>
      <name val="宋体"/>
      <charset val="134"/>
    </font>
    <font>
      <b/>
      <sz val="18"/>
      <color indexed="54"/>
      <name val="宋体"/>
      <charset val="134"/>
    </font>
    <font>
      <b/>
      <sz val="11"/>
      <color indexed="56"/>
      <name val="宋体"/>
      <charset val="134"/>
    </font>
    <font>
      <b/>
      <sz val="18"/>
      <color indexed="6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b/>
      <sz val="13"/>
      <color indexed="56"/>
      <name val="宋体"/>
      <charset val="134"/>
    </font>
    <font>
      <sz val="12"/>
      <color indexed="20"/>
      <name val="宋体"/>
      <charset val="134"/>
    </font>
    <font>
      <sz val="10"/>
      <name val="MS Sans Serif"/>
      <charset val="134"/>
    </font>
    <font>
      <u/>
      <sz val="10"/>
      <color indexed="12"/>
      <name val="Times"/>
      <charset val="134"/>
    </font>
    <font>
      <u/>
      <sz val="12"/>
      <color indexed="12"/>
      <name val="宋体"/>
      <charset val="134"/>
    </font>
    <font>
      <sz val="10"/>
      <color indexed="8"/>
      <name val="MS Sans Serif"/>
      <charset val="134"/>
    </font>
    <font>
      <sz val="10"/>
      <name val="仿宋_GB2312"/>
      <charset val="134"/>
    </font>
    <font>
      <u/>
      <sz val="11"/>
      <color indexed="52"/>
      <name val="宋体"/>
      <charset val="134"/>
    </font>
    <font>
      <sz val="12"/>
      <name val="Helv"/>
      <charset val="134"/>
    </font>
    <font>
      <sz val="12"/>
      <color indexed="9"/>
      <name val="Helv"/>
      <charset val="134"/>
    </font>
    <font>
      <b/>
      <sz val="8"/>
      <color indexed="9"/>
      <name val="宋体"/>
      <charset val="134"/>
    </font>
    <font>
      <b/>
      <sz val="15"/>
      <color indexed="54"/>
      <name val="宋体"/>
      <charset val="134"/>
    </font>
    <font>
      <b/>
      <sz val="10"/>
      <color indexed="9"/>
      <name val="宋体"/>
      <charset val="134"/>
    </font>
    <font>
      <b/>
      <sz val="9"/>
      <name val="Arial"/>
      <charset val="134"/>
    </font>
    <font>
      <b/>
      <sz val="10"/>
      <name val="Arial"/>
      <charset val="134"/>
    </font>
    <font>
      <b/>
      <sz val="13"/>
      <color indexed="54"/>
      <name val="宋体"/>
      <charset val="134"/>
    </font>
    <font>
      <b/>
      <sz val="11"/>
      <color indexed="54"/>
      <name val="宋体"/>
      <charset val="134"/>
    </font>
    <font>
      <sz val="9"/>
      <name val="微软雅黑"/>
      <charset val="134"/>
    </font>
    <font>
      <sz val="12"/>
      <name val="Courier"/>
      <charset val="134"/>
    </font>
  </fonts>
  <fills count="6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5"/>
        <bgColor indexed="64"/>
      </patternFill>
    </fill>
    <fill>
      <patternFill patternType="solid">
        <fgColor indexed="45"/>
        <bgColor indexed="64"/>
      </patternFill>
    </fill>
    <fill>
      <patternFill patternType="solid">
        <fgColor indexed="22"/>
        <bgColor indexed="64"/>
      </patternFill>
    </fill>
    <fill>
      <patternFill patternType="solid">
        <fgColor indexed="52"/>
        <bgColor indexed="64"/>
      </patternFill>
    </fill>
    <fill>
      <patternFill patternType="solid">
        <fgColor rgb="FFFFCC99"/>
        <bgColor indexed="64"/>
      </patternFill>
    </fill>
    <fill>
      <patternFill patternType="solid">
        <fgColor indexed="54"/>
        <bgColor indexed="64"/>
      </patternFill>
    </fill>
    <fill>
      <patternFill patternType="solid">
        <fgColor indexed="48"/>
        <bgColor indexed="64"/>
      </patternFill>
    </fill>
    <fill>
      <patternFill patternType="solid">
        <fgColor indexed="47"/>
        <bgColor indexed="64"/>
      </patternFill>
    </fill>
    <fill>
      <patternFill patternType="solid">
        <fgColor indexed="49"/>
        <bgColor indexed="64"/>
      </patternFill>
    </fill>
    <fill>
      <patternFill patternType="solid">
        <fgColor indexed="55"/>
        <bgColor indexed="64"/>
      </patternFill>
    </fill>
    <fill>
      <patternFill patternType="solid">
        <fgColor indexed="29"/>
        <bgColor indexed="64"/>
      </patternFill>
    </fill>
    <fill>
      <patternFill patternType="solid">
        <fgColor indexed="46"/>
        <bgColor indexed="64"/>
      </patternFill>
    </fill>
    <fill>
      <patternFill patternType="solid">
        <fgColor indexed="10"/>
        <bgColor indexed="64"/>
      </patternFill>
    </fill>
    <fill>
      <patternFill patternType="solid">
        <fgColor indexed="26"/>
        <bgColor indexed="64"/>
      </patternFill>
    </fill>
    <fill>
      <patternFill patternType="solid">
        <fgColor indexed="42"/>
        <bgColor indexed="64"/>
      </patternFill>
    </fill>
    <fill>
      <patternFill patternType="solid">
        <fgColor indexed="27"/>
        <bgColor indexed="64"/>
      </patternFill>
    </fill>
    <fill>
      <patternFill patternType="solid">
        <fgColor theme="6" tint="0.799981688894314"/>
        <bgColor indexed="64"/>
      </patternFill>
    </fill>
    <fill>
      <patternFill patternType="solid">
        <fgColor indexed="30"/>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indexed="44"/>
        <bgColor indexed="64"/>
      </patternFill>
    </fill>
    <fill>
      <patternFill patternType="solid">
        <fgColor indexed="31"/>
        <bgColor indexed="64"/>
      </patternFill>
    </fill>
    <fill>
      <patternFill patternType="solid">
        <fgColor theme="9"/>
        <bgColor indexed="64"/>
      </patternFill>
    </fill>
    <fill>
      <patternFill patternType="solid">
        <fgColor rgb="FFFFFFCC"/>
        <bgColor indexed="64"/>
      </patternFill>
    </fill>
    <fill>
      <patternFill patternType="solid">
        <fgColor indexed="43"/>
        <bgColor indexed="64"/>
      </patternFill>
    </fill>
    <fill>
      <patternFill patternType="lightUp">
        <fgColor indexed="9"/>
        <bgColor indexed="55"/>
      </patternFill>
    </fill>
    <fill>
      <patternFill patternType="gray0625"/>
    </fill>
    <fill>
      <patternFill patternType="solid">
        <fgColor theme="5" tint="0.799981688894314"/>
        <bgColor indexed="64"/>
      </patternFill>
    </fill>
    <fill>
      <patternFill patternType="solid">
        <fgColor theme="4" tint="0.399975585192419"/>
        <bgColor indexed="64"/>
      </patternFill>
    </fill>
    <fill>
      <patternFill patternType="solid">
        <fgColor indexed="57"/>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indexed="11"/>
        <bgColor indexed="64"/>
      </patternFill>
    </fill>
    <fill>
      <patternFill patternType="solid">
        <fgColor indexed="53"/>
        <bgColor indexed="64"/>
      </patternFill>
    </fill>
    <fill>
      <patternFill patternType="solid">
        <fgColor indexed="36"/>
        <bgColor indexed="64"/>
      </patternFill>
    </fill>
    <fill>
      <patternFill patternType="solid">
        <fgColor indexed="14"/>
        <bgColor indexed="64"/>
      </patternFill>
    </fill>
    <fill>
      <patternFill patternType="solid">
        <fgColor indexed="51"/>
        <bgColor indexed="64"/>
      </patternFill>
    </fill>
    <fill>
      <patternFill patternType="solid">
        <fgColor indexed="15"/>
        <bgColor indexed="64"/>
      </patternFill>
    </fill>
    <fill>
      <patternFill patternType="lightUp">
        <fgColor indexed="9"/>
        <bgColor indexed="29"/>
      </patternFill>
    </fill>
    <fill>
      <patternFill patternType="solid">
        <fgColor indexed="12"/>
        <bgColor indexed="64"/>
      </patternFill>
    </fill>
    <fill>
      <patternFill patternType="solid">
        <fgColor indexed="40"/>
        <bgColor indexed="64"/>
      </patternFill>
    </fill>
    <fill>
      <patternFill patternType="mediumGray">
        <fgColor indexed="22"/>
      </patternFill>
    </fill>
    <fill>
      <patternFill patternType="lightUp">
        <fgColor indexed="9"/>
        <bgColor indexed="22"/>
      </patternFill>
    </fill>
    <fill>
      <patternFill patternType="solid">
        <fgColor indexed="62"/>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top/>
      <bottom style="thin">
        <color indexed="8"/>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right style="thin">
        <color auto="1"/>
      </right>
      <top/>
      <bottom style="thin">
        <color auto="1"/>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bottom/>
      <diagonal/>
    </border>
    <border>
      <left/>
      <right/>
      <top/>
      <bottom style="medium">
        <color theme="4"/>
      </bottom>
      <diagonal/>
    </border>
    <border>
      <left/>
      <right/>
      <top/>
      <bottom style="medium">
        <color theme="4" tint="0.499984740745262"/>
      </bottom>
      <diagonal/>
    </border>
    <border>
      <left/>
      <right/>
      <top style="medium">
        <color auto="1"/>
      </top>
      <bottom style="medium">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style="thin">
        <color indexed="11"/>
      </top>
      <bottom style="double">
        <color indexed="11"/>
      </bottom>
      <diagonal/>
    </border>
    <border>
      <left/>
      <right/>
      <top/>
      <bottom style="medium">
        <color indexed="30"/>
      </bottom>
      <diagonal/>
    </border>
    <border>
      <left/>
      <right/>
      <top style="thin">
        <color auto="1"/>
      </top>
      <bottom style="thin">
        <color auto="1"/>
      </bottom>
      <diagonal/>
    </border>
    <border>
      <left/>
      <right/>
      <top style="medium">
        <color indexed="9"/>
      </top>
      <bottom style="medium">
        <color indexed="9"/>
      </bottom>
      <diagonal/>
    </border>
    <border>
      <left/>
      <right/>
      <top/>
      <bottom style="thick">
        <color indexed="11"/>
      </bottom>
      <diagonal/>
    </border>
    <border>
      <left/>
      <right/>
      <top/>
      <bottom style="thick">
        <color indexed="43"/>
      </bottom>
      <diagonal/>
    </border>
    <border>
      <left/>
      <right/>
      <top/>
      <bottom style="medium">
        <color indexed="43"/>
      </bottom>
      <diagonal/>
    </border>
  </borders>
  <cellStyleXfs count="1348">
    <xf numFmtId="0" fontId="0" fillId="0" borderId="0">
      <alignment vertical="center"/>
    </xf>
    <xf numFmtId="42" fontId="1" fillId="0" borderId="0" applyFont="0" applyFill="0" applyBorder="0" applyAlignment="0" applyProtection="0">
      <alignment vertical="center"/>
    </xf>
    <xf numFmtId="0" fontId="76" fillId="0" borderId="16" applyNumberFormat="0" applyFill="0" applyAlignment="0" applyProtection="0">
      <alignment vertical="center"/>
    </xf>
    <xf numFmtId="0" fontId="0" fillId="0" borderId="0">
      <alignment vertical="center"/>
    </xf>
    <xf numFmtId="0" fontId="0" fillId="0" borderId="0">
      <alignment vertical="center"/>
    </xf>
    <xf numFmtId="0" fontId="85" fillId="20" borderId="0" applyNumberFormat="0" applyBorder="0" applyAlignment="0" applyProtection="0">
      <alignment vertical="center"/>
    </xf>
    <xf numFmtId="0" fontId="64" fillId="8" borderId="13" applyNumberFormat="0" applyAlignment="0" applyProtection="0">
      <alignment vertical="center"/>
    </xf>
    <xf numFmtId="0" fontId="67" fillId="16" borderId="0" applyNumberFormat="0" applyBorder="0" applyAlignment="0" applyProtection="0">
      <alignment vertical="center"/>
    </xf>
    <xf numFmtId="0" fontId="83" fillId="0" borderId="18" applyNumberFormat="0" applyFill="0" applyAlignment="0" applyProtection="0">
      <alignment vertical="center"/>
    </xf>
    <xf numFmtId="0" fontId="60" fillId="12" borderId="0" applyNumberFormat="0" applyBorder="0" applyAlignment="0" applyProtection="0">
      <alignment vertical="center"/>
    </xf>
    <xf numFmtId="44" fontId="1" fillId="0" borderId="0" applyFont="0" applyFill="0" applyBorder="0" applyAlignment="0" applyProtection="0">
      <alignment vertical="center"/>
    </xf>
    <xf numFmtId="0" fontId="73" fillId="0" borderId="15" applyNumberFormat="0" applyFill="0" applyProtection="0">
      <alignment horizontal="center" vertical="center"/>
    </xf>
    <xf numFmtId="0" fontId="74" fillId="0" borderId="0">
      <alignment vertical="center"/>
    </xf>
    <xf numFmtId="0" fontId="8" fillId="0" borderId="0">
      <alignment vertical="center"/>
    </xf>
    <xf numFmtId="9" fontId="8" fillId="0" borderId="0" applyFont="0" applyFill="0" applyBorder="0" applyAlignment="0" applyProtection="0">
      <alignment vertical="center"/>
    </xf>
    <xf numFmtId="0" fontId="60" fillId="9" borderId="0" applyNumberFormat="0" applyBorder="0" applyAlignment="0" applyProtection="0">
      <alignment vertical="center"/>
    </xf>
    <xf numFmtId="0" fontId="88" fillId="0" borderId="0">
      <alignment vertical="center"/>
    </xf>
    <xf numFmtId="0" fontId="88" fillId="0" borderId="0">
      <alignment vertical="center"/>
    </xf>
    <xf numFmtId="0" fontId="89" fillId="18" borderId="0" applyNumberFormat="0" applyBorder="0" applyAlignment="0" applyProtection="0">
      <alignment vertical="center"/>
    </xf>
    <xf numFmtId="0" fontId="69" fillId="0" borderId="0">
      <alignment horizontal="center" vertical="center" wrapText="1"/>
      <protection locked="0"/>
    </xf>
    <xf numFmtId="0" fontId="5" fillId="6" borderId="0" applyNumberFormat="0" applyBorder="0" applyAlignment="0" applyProtection="0">
      <alignment vertical="center"/>
    </xf>
    <xf numFmtId="0" fontId="8" fillId="0" borderId="0">
      <alignment vertical="center"/>
    </xf>
    <xf numFmtId="41" fontId="1" fillId="0" borderId="0" applyFont="0" applyFill="0" applyBorder="0" applyAlignment="0" applyProtection="0">
      <alignment vertical="center"/>
    </xf>
    <xf numFmtId="0" fontId="0" fillId="0" borderId="0">
      <alignment vertical="center"/>
    </xf>
    <xf numFmtId="0" fontId="85" fillId="25" borderId="0" applyNumberFormat="0" applyBorder="0" applyAlignment="0" applyProtection="0">
      <alignment vertical="center"/>
    </xf>
    <xf numFmtId="0" fontId="90" fillId="26" borderId="0" applyNumberFormat="0" applyBorder="0" applyAlignment="0" applyProtection="0">
      <alignment vertical="center"/>
    </xf>
    <xf numFmtId="0" fontId="8" fillId="0" borderId="0">
      <alignment vertical="center"/>
    </xf>
    <xf numFmtId="43" fontId="0" fillId="0" borderId="0" applyFont="0" applyFill="0" applyBorder="0" applyAlignment="0" applyProtection="0">
      <alignment vertical="center"/>
    </xf>
    <xf numFmtId="0" fontId="86" fillId="22" borderId="0" applyNumberFormat="0" applyBorder="0" applyAlignment="0" applyProtection="0">
      <alignment vertical="center"/>
    </xf>
    <xf numFmtId="0" fontId="60" fillId="7" borderId="0" applyNumberFormat="0" applyBorder="0" applyAlignment="0" applyProtection="0">
      <alignment vertical="center"/>
    </xf>
    <xf numFmtId="0" fontId="93" fillId="0" borderId="0" applyNumberFormat="0" applyFill="0" applyBorder="0" applyAlignment="0" applyProtection="0">
      <alignment vertical="center"/>
    </xf>
    <xf numFmtId="0" fontId="89" fillId="19" borderId="0" applyNumberFormat="0" applyBorder="0" applyAlignment="0" applyProtection="0">
      <alignment vertical="center"/>
    </xf>
    <xf numFmtId="0" fontId="75" fillId="17" borderId="1" applyNumberFormat="0" applyBorder="0" applyAlignment="0" applyProtection="0">
      <alignment vertical="center"/>
    </xf>
    <xf numFmtId="0" fontId="60" fillId="13" borderId="0" applyNumberFormat="0" applyBorder="0" applyAlignment="0" applyProtection="0">
      <alignment vertical="center"/>
    </xf>
    <xf numFmtId="179" fontId="79" fillId="0" borderId="15" applyFill="0" applyProtection="0">
      <alignment horizontal="right" vertical="center"/>
    </xf>
    <xf numFmtId="0" fontId="67" fillId="7" borderId="0" applyNumberFormat="0" applyBorder="0" applyAlignment="0" applyProtection="0">
      <alignment vertical="center"/>
    </xf>
    <xf numFmtId="9" fontId="8" fillId="0" borderId="0" applyFont="0" applyFill="0" applyBorder="0" applyAlignment="0" applyProtection="0">
      <alignment vertical="center"/>
    </xf>
    <xf numFmtId="0" fontId="94" fillId="0" borderId="0" applyNumberFormat="0" applyFill="0" applyBorder="0" applyAlignment="0" applyProtection="0">
      <alignment vertical="center"/>
    </xf>
    <xf numFmtId="0" fontId="62" fillId="5" borderId="0" applyNumberFormat="0" applyBorder="0" applyAlignment="0" applyProtection="0">
      <alignment vertical="center"/>
    </xf>
    <xf numFmtId="0" fontId="60" fillId="9" borderId="0" applyNumberFormat="0" applyBorder="0" applyAlignment="0" applyProtection="0">
      <alignment vertical="center"/>
    </xf>
    <xf numFmtId="0" fontId="67" fillId="10" borderId="0" applyNumberFormat="0" applyBorder="0" applyAlignment="0" applyProtection="0">
      <alignment vertical="center"/>
    </xf>
    <xf numFmtId="0" fontId="77" fillId="18" borderId="0" applyNumberFormat="0" applyBorder="0" applyAlignment="0" applyProtection="0">
      <alignment vertical="center"/>
    </xf>
    <xf numFmtId="0" fontId="67" fillId="14" borderId="0" applyNumberFormat="0" applyBorder="0" applyAlignment="0" applyProtection="0">
      <alignment vertical="center"/>
    </xf>
    <xf numFmtId="0" fontId="1" fillId="30" borderId="21" applyNumberFormat="0" applyFont="0" applyAlignment="0" applyProtection="0">
      <alignment vertical="center"/>
    </xf>
    <xf numFmtId="0" fontId="8" fillId="0" borderId="0">
      <alignment vertical="center"/>
    </xf>
    <xf numFmtId="0" fontId="95" fillId="0" borderId="0">
      <alignment vertical="center"/>
    </xf>
    <xf numFmtId="0" fontId="86" fillId="24" borderId="0" applyNumberFormat="0" applyBorder="0" applyAlignment="0" applyProtection="0">
      <alignment vertical="center"/>
    </xf>
    <xf numFmtId="0" fontId="60" fillId="7" borderId="0" applyNumberFormat="0" applyBorder="0" applyAlignment="0" applyProtection="0">
      <alignment vertical="center"/>
    </xf>
    <xf numFmtId="0" fontId="60" fillId="27" borderId="0" applyNumberFormat="0" applyBorder="0" applyAlignment="0" applyProtection="0">
      <alignment vertical="center"/>
    </xf>
    <xf numFmtId="0" fontId="91" fillId="0" borderId="0" applyNumberFormat="0" applyFill="0" applyBorder="0" applyAlignment="0" applyProtection="0">
      <alignment vertical="center"/>
    </xf>
    <xf numFmtId="0" fontId="60" fillId="13" borderId="0" applyNumberFormat="0" applyBorder="0" applyAlignment="0" applyProtection="0">
      <alignment vertical="center"/>
    </xf>
    <xf numFmtId="9" fontId="8" fillId="0" borderId="0" applyFont="0" applyFill="0" applyBorder="0" applyAlignment="0" applyProtection="0">
      <alignment vertical="center"/>
    </xf>
    <xf numFmtId="0" fontId="65" fillId="0" borderId="0" applyNumberFormat="0" applyFill="0" applyBorder="0" applyAlignment="0" applyProtection="0">
      <alignment vertical="center"/>
    </xf>
    <xf numFmtId="0" fontId="88" fillId="0" borderId="0">
      <alignment vertical="center"/>
    </xf>
    <xf numFmtId="0" fontId="8" fillId="0" borderId="0">
      <alignment vertical="center"/>
    </xf>
    <xf numFmtId="0" fontId="8" fillId="0" borderId="0">
      <alignment vertical="center"/>
    </xf>
    <xf numFmtId="0" fontId="101" fillId="0" borderId="0" applyNumberFormat="0" applyFill="0" applyBorder="0" applyAlignment="0" applyProtection="0">
      <alignment vertical="center"/>
    </xf>
    <xf numFmtId="0" fontId="8" fillId="0" borderId="0">
      <alignment vertical="center"/>
    </xf>
    <xf numFmtId="0" fontId="67" fillId="5" borderId="0" applyNumberFormat="0" applyBorder="0" applyAlignment="0" applyProtection="0">
      <alignment vertical="center"/>
    </xf>
    <xf numFmtId="0" fontId="84" fillId="0" borderId="0" applyNumberFormat="0" applyFill="0" applyBorder="0" applyAlignment="0" applyProtection="0">
      <alignment vertical="center"/>
    </xf>
    <xf numFmtId="0" fontId="61" fillId="0" borderId="11" applyNumberFormat="0" applyFill="0" applyAlignment="0" applyProtection="0">
      <alignment vertical="center"/>
    </xf>
    <xf numFmtId="0" fontId="60" fillId="27" borderId="0" applyNumberFormat="0" applyBorder="0" applyAlignment="0" applyProtection="0">
      <alignment vertical="center"/>
    </xf>
    <xf numFmtId="0" fontId="102" fillId="0" borderId="0" applyNumberFormat="0" applyFill="0" applyBorder="0" applyAlignment="0" applyProtection="0">
      <alignment vertical="center"/>
    </xf>
    <xf numFmtId="0" fontId="100" fillId="0" borderId="23" applyNumberFormat="0" applyFill="0" applyAlignment="0" applyProtection="0">
      <alignment vertical="center"/>
    </xf>
    <xf numFmtId="9" fontId="8" fillId="0" borderId="0" applyFont="0" applyFill="0" applyBorder="0" applyAlignment="0" applyProtection="0">
      <alignment vertical="center"/>
    </xf>
    <xf numFmtId="0" fontId="103" fillId="0" borderId="23" applyNumberFormat="0" applyFill="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72" fillId="5" borderId="0" applyNumberFormat="0" applyBorder="0" applyAlignment="0" applyProtection="0">
      <alignment vertical="center"/>
    </xf>
    <xf numFmtId="0" fontId="95" fillId="0" borderId="0">
      <alignment vertical="center"/>
    </xf>
    <xf numFmtId="0" fontId="67" fillId="5" borderId="0" applyNumberFormat="0" applyBorder="0" applyAlignment="0" applyProtection="0">
      <alignment vertical="center"/>
    </xf>
    <xf numFmtId="0" fontId="60" fillId="9" borderId="0" applyNumberFormat="0" applyBorder="0" applyAlignment="0" applyProtection="0">
      <alignment vertical="center"/>
    </xf>
    <xf numFmtId="0" fontId="86" fillId="35" borderId="0" applyNumberFormat="0" applyBorder="0" applyAlignment="0" applyProtection="0">
      <alignment vertical="center"/>
    </xf>
    <xf numFmtId="0" fontId="60" fillId="7" borderId="0" applyNumberFormat="0" applyBorder="0" applyAlignment="0" applyProtection="0">
      <alignment vertical="center"/>
    </xf>
    <xf numFmtId="0" fontId="91" fillId="0" borderId="24" applyNumberFormat="0" applyFill="0" applyAlignment="0" applyProtection="0">
      <alignment vertical="center"/>
    </xf>
    <xf numFmtId="9" fontId="8" fillId="0" borderId="0" applyFont="0" applyFill="0" applyBorder="0" applyAlignment="0" applyProtection="0">
      <alignment vertical="center"/>
    </xf>
    <xf numFmtId="0" fontId="86" fillId="23" borderId="0" applyNumberFormat="0" applyBorder="0" applyAlignment="0" applyProtection="0">
      <alignment vertical="center"/>
    </xf>
    <xf numFmtId="0" fontId="60" fillId="7" borderId="0" applyNumberFormat="0" applyBorder="0" applyAlignment="0" applyProtection="0">
      <alignment vertical="center"/>
    </xf>
    <xf numFmtId="0" fontId="105" fillId="37" borderId="26" applyNumberFormat="0" applyAlignment="0" applyProtection="0">
      <alignment vertical="center"/>
    </xf>
    <xf numFmtId="0" fontId="106" fillId="37" borderId="13" applyNumberFormat="0" applyAlignment="0" applyProtection="0">
      <alignment vertical="center"/>
    </xf>
    <xf numFmtId="0" fontId="0" fillId="27" borderId="0" applyNumberFormat="0" applyBorder="0" applyAlignment="0" applyProtection="0">
      <alignment vertical="center"/>
    </xf>
    <xf numFmtId="0" fontId="107" fillId="38" borderId="27" applyNumberFormat="0" applyAlignment="0" applyProtection="0">
      <alignment vertical="center"/>
    </xf>
    <xf numFmtId="0" fontId="85" fillId="39" borderId="0" applyNumberFormat="0" applyBorder="0" applyAlignment="0" applyProtection="0">
      <alignment vertical="center"/>
    </xf>
    <xf numFmtId="0" fontId="0" fillId="0" borderId="0">
      <alignment vertical="center"/>
    </xf>
    <xf numFmtId="0" fontId="0" fillId="0" borderId="0">
      <alignment vertical="center"/>
    </xf>
    <xf numFmtId="0" fontId="8" fillId="0" borderId="0">
      <alignment vertical="center"/>
    </xf>
    <xf numFmtId="0" fontId="86" fillId="40" borderId="0" applyNumberFormat="0" applyBorder="0" applyAlignment="0" applyProtection="0">
      <alignment vertical="center"/>
    </xf>
    <xf numFmtId="0" fontId="110" fillId="0" borderId="0" applyNumberFormat="0" applyFill="0" applyBorder="0" applyAlignment="0" applyProtection="0">
      <alignment vertical="center"/>
    </xf>
    <xf numFmtId="0" fontId="87" fillId="0" borderId="19">
      <alignment horizontal="center" vertical="center"/>
    </xf>
    <xf numFmtId="0" fontId="92" fillId="0" borderId="20" applyNumberFormat="0" applyFill="0" applyAlignment="0" applyProtection="0">
      <alignment vertical="center"/>
    </xf>
    <xf numFmtId="0" fontId="72" fillId="15" borderId="0" applyNumberFormat="0" applyBorder="0" applyAlignment="0" applyProtection="0">
      <alignment vertical="center"/>
    </xf>
    <xf numFmtId="0" fontId="112" fillId="0" borderId="28" applyNumberFormat="0" applyFill="0" applyAlignment="0" applyProtection="0">
      <alignment vertical="center"/>
    </xf>
    <xf numFmtId="0" fontId="67" fillId="10" borderId="0" applyNumberFormat="0" applyBorder="0" applyAlignment="0" applyProtection="0">
      <alignment vertical="center"/>
    </xf>
    <xf numFmtId="0" fontId="113" fillId="41" borderId="0" applyNumberFormat="0" applyBorder="0" applyAlignment="0" applyProtection="0">
      <alignment vertical="center"/>
    </xf>
    <xf numFmtId="0" fontId="82" fillId="6" borderId="17" applyNumberFormat="0" applyAlignment="0" applyProtection="0">
      <alignment vertical="center"/>
    </xf>
    <xf numFmtId="0" fontId="114" fillId="42" borderId="0" applyNumberFormat="0" applyBorder="0" applyAlignment="0" applyProtection="0">
      <alignment vertical="center"/>
    </xf>
    <xf numFmtId="0" fontId="0" fillId="18" borderId="0" applyNumberFormat="0" applyBorder="0" applyAlignment="0" applyProtection="0">
      <alignment vertical="center"/>
    </xf>
    <xf numFmtId="0" fontId="96" fillId="31" borderId="0" applyNumberFormat="0" applyBorder="0" applyAlignment="0" applyProtection="0">
      <alignment vertical="center"/>
    </xf>
    <xf numFmtId="0" fontId="85" fillId="43" borderId="0" applyNumberFormat="0" applyBorder="0" applyAlignment="0" applyProtection="0">
      <alignment vertical="center"/>
    </xf>
    <xf numFmtId="0" fontId="0" fillId="0" borderId="0">
      <alignment vertical="center"/>
    </xf>
    <xf numFmtId="0" fontId="0" fillId="0" borderId="0">
      <alignment vertical="center"/>
    </xf>
    <xf numFmtId="0" fontId="76" fillId="0" borderId="16" applyNumberFormat="0" applyFill="0" applyAlignment="0" applyProtection="0">
      <alignment vertical="center"/>
    </xf>
    <xf numFmtId="0" fontId="8" fillId="0" borderId="0">
      <alignment vertical="center"/>
    </xf>
    <xf numFmtId="0" fontId="86" fillId="44" borderId="0" applyNumberFormat="0" applyBorder="0" applyAlignment="0" applyProtection="0">
      <alignment vertical="center"/>
    </xf>
    <xf numFmtId="0" fontId="110" fillId="0" borderId="0" applyNumberFormat="0" applyFill="0" applyBorder="0" applyAlignment="0" applyProtection="0">
      <alignment vertical="center"/>
    </xf>
    <xf numFmtId="43" fontId="0" fillId="0" borderId="0" applyFont="0" applyFill="0" applyBorder="0" applyAlignment="0" applyProtection="0">
      <alignment vertical="center"/>
    </xf>
    <xf numFmtId="0" fontId="79" fillId="0" borderId="9" applyNumberFormat="0" applyFill="0" applyProtection="0">
      <alignment horizontal="right" vertical="center"/>
    </xf>
    <xf numFmtId="0" fontId="85" fillId="45" borderId="0" applyNumberFormat="0" applyBorder="0" applyAlignment="0" applyProtection="0">
      <alignment vertical="center"/>
    </xf>
    <xf numFmtId="0" fontId="0" fillId="0" borderId="0">
      <alignment vertical="center"/>
    </xf>
    <xf numFmtId="0" fontId="0" fillId="0" borderId="0">
      <alignment vertical="center"/>
    </xf>
    <xf numFmtId="0" fontId="76" fillId="0" borderId="16" applyNumberFormat="0" applyFill="0" applyAlignment="0" applyProtection="0">
      <alignment vertical="center"/>
    </xf>
    <xf numFmtId="0" fontId="85" fillId="46" borderId="0" applyNumberFormat="0" applyBorder="0" applyAlignment="0" applyProtection="0">
      <alignment vertical="center"/>
    </xf>
    <xf numFmtId="0" fontId="81" fillId="0" borderId="0" applyNumberFormat="0" applyFill="0" applyBorder="0" applyAlignment="0" applyProtection="0">
      <alignment vertical="center"/>
    </xf>
    <xf numFmtId="0" fontId="5" fillId="17" borderId="0" applyNumberFormat="0" applyBorder="0" applyAlignment="0" applyProtection="0">
      <alignment vertical="center"/>
    </xf>
    <xf numFmtId="0" fontId="83" fillId="0" borderId="18" applyNumberFormat="0" applyFill="0" applyAlignment="0" applyProtection="0">
      <alignment vertical="center"/>
    </xf>
    <xf numFmtId="0" fontId="85" fillId="34" borderId="0" applyNumberFormat="0" applyBorder="0" applyAlignment="0" applyProtection="0">
      <alignment vertical="center"/>
    </xf>
    <xf numFmtId="0" fontId="0" fillId="0" borderId="0">
      <alignment vertical="center"/>
    </xf>
    <xf numFmtId="0" fontId="0" fillId="0" borderId="0">
      <alignment vertical="center"/>
    </xf>
    <xf numFmtId="0" fontId="76" fillId="0" borderId="16" applyNumberFormat="0" applyFill="0" applyAlignment="0" applyProtection="0">
      <alignment vertical="center"/>
    </xf>
    <xf numFmtId="0" fontId="85" fillId="48" borderId="0" applyNumberFormat="0" applyBorder="0" applyAlignment="0" applyProtection="0">
      <alignment vertical="center"/>
    </xf>
    <xf numFmtId="0" fontId="72" fillId="15" borderId="0" applyNumberFormat="0" applyBorder="0" applyAlignment="0" applyProtection="0">
      <alignment vertical="center"/>
    </xf>
    <xf numFmtId="0" fontId="86" fillId="49" borderId="0" applyNumberFormat="0" applyBorder="0" applyAlignment="0" applyProtection="0">
      <alignment vertical="center"/>
    </xf>
    <xf numFmtId="0" fontId="5" fillId="6" borderId="0" applyNumberFormat="0" applyBorder="0" applyAlignment="0" applyProtection="0">
      <alignment vertical="center"/>
    </xf>
    <xf numFmtId="0" fontId="70" fillId="13" borderId="14" applyNumberFormat="0" applyAlignment="0" applyProtection="0">
      <alignment vertical="center"/>
    </xf>
    <xf numFmtId="0" fontId="8" fillId="0" borderId="0" applyNumberFormat="0" applyFont="0" applyFill="0" applyBorder="0" applyAlignment="0" applyProtection="0">
      <alignment horizontal="left" vertical="center"/>
    </xf>
    <xf numFmtId="0" fontId="86" fillId="50" borderId="0" applyNumberFormat="0" applyBorder="0" applyAlignment="0" applyProtection="0">
      <alignment vertical="center"/>
    </xf>
    <xf numFmtId="0" fontId="77" fillId="18" borderId="0" applyNumberFormat="0" applyBorder="0" applyAlignment="0" applyProtection="0">
      <alignment vertical="center"/>
    </xf>
    <xf numFmtId="0" fontId="5" fillId="6" borderId="0" applyNumberFormat="0" applyBorder="0" applyAlignment="0" applyProtection="0">
      <alignment vertical="center"/>
    </xf>
    <xf numFmtId="0" fontId="85" fillId="51" borderId="0" applyNumberFormat="0" applyBorder="0" applyAlignment="0" applyProtection="0">
      <alignment vertical="center"/>
    </xf>
    <xf numFmtId="0" fontId="0" fillId="0" borderId="0">
      <alignment vertical="center"/>
    </xf>
    <xf numFmtId="0" fontId="0" fillId="0" borderId="0">
      <alignment vertical="center"/>
    </xf>
    <xf numFmtId="0" fontId="76" fillId="0" borderId="16" applyNumberFormat="0" applyFill="0" applyAlignment="0" applyProtection="0">
      <alignment vertical="center"/>
    </xf>
    <xf numFmtId="0" fontId="85" fillId="52" borderId="0" applyNumberFormat="0" applyBorder="0" applyAlignment="0" applyProtection="0">
      <alignment vertical="center"/>
    </xf>
    <xf numFmtId="0" fontId="86" fillId="53" borderId="0" applyNumberFormat="0" applyBorder="0" applyAlignment="0" applyProtection="0">
      <alignment vertical="center"/>
    </xf>
    <xf numFmtId="0" fontId="8" fillId="0" borderId="0">
      <alignment vertical="center"/>
    </xf>
    <xf numFmtId="0" fontId="67" fillId="6" borderId="0" applyNumberFormat="0" applyBorder="0" applyAlignment="0" applyProtection="0">
      <alignment vertical="center"/>
    </xf>
    <xf numFmtId="0" fontId="85" fillId="54" borderId="0" applyNumberFormat="0" applyBorder="0" applyAlignment="0" applyProtection="0">
      <alignment vertical="center"/>
    </xf>
    <xf numFmtId="0" fontId="61" fillId="0" borderId="11" applyNumberFormat="0" applyFill="0" applyAlignment="0" applyProtection="0">
      <alignment vertical="center"/>
    </xf>
    <xf numFmtId="0" fontId="86" fillId="55" borderId="0" applyNumberFormat="0" applyBorder="0" applyAlignment="0" applyProtection="0">
      <alignment vertical="center"/>
    </xf>
    <xf numFmtId="0" fontId="60" fillId="7" borderId="0" applyNumberFormat="0" applyBorder="0" applyAlignment="0" applyProtection="0">
      <alignment vertical="center"/>
    </xf>
    <xf numFmtId="0" fontId="86" fillId="29" borderId="0" applyNumberFormat="0" applyBorder="0" applyAlignment="0" applyProtection="0">
      <alignment vertical="center"/>
    </xf>
    <xf numFmtId="0" fontId="85" fillId="56" borderId="0" applyNumberFormat="0" applyBorder="0" applyAlignment="0" applyProtection="0">
      <alignment vertical="center"/>
    </xf>
    <xf numFmtId="0" fontId="78" fillId="0" borderId="0">
      <alignment vertical="center"/>
    </xf>
    <xf numFmtId="0" fontId="61" fillId="0" borderId="11" applyNumberFormat="0" applyFill="0" applyAlignment="0" applyProtection="0">
      <alignment vertical="center"/>
    </xf>
    <xf numFmtId="0" fontId="86" fillId="47" borderId="0" applyNumberFormat="0" applyBorder="0" applyAlignment="0" applyProtection="0">
      <alignment vertical="center"/>
    </xf>
    <xf numFmtId="0" fontId="60" fillId="7" borderId="0" applyNumberFormat="0" applyBorder="0" applyAlignment="0" applyProtection="0">
      <alignment vertical="center"/>
    </xf>
    <xf numFmtId="0" fontId="74" fillId="0" borderId="0">
      <alignment vertical="center"/>
    </xf>
    <xf numFmtId="0" fontId="5" fillId="17" borderId="0" applyNumberFormat="0" applyBorder="0" applyAlignment="0" applyProtection="0">
      <alignment vertical="center"/>
    </xf>
    <xf numFmtId="0" fontId="8" fillId="0" borderId="0">
      <alignment vertical="center"/>
    </xf>
    <xf numFmtId="0" fontId="96" fillId="31" borderId="0" applyNumberFormat="0" applyBorder="0" applyAlignment="0" applyProtection="0">
      <alignment vertical="center"/>
    </xf>
    <xf numFmtId="0" fontId="8" fillId="0" borderId="0">
      <alignment vertical="center"/>
    </xf>
    <xf numFmtId="0" fontId="5" fillId="17" borderId="0" applyNumberFormat="0" applyBorder="0" applyAlignment="0" applyProtection="0">
      <alignment vertical="center"/>
    </xf>
    <xf numFmtId="0" fontId="96" fillId="31" borderId="0" applyNumberFormat="0" applyBorder="0" applyAlignment="0" applyProtection="0">
      <alignment vertical="center"/>
    </xf>
    <xf numFmtId="0" fontId="74" fillId="0" borderId="0">
      <alignment vertical="center"/>
    </xf>
    <xf numFmtId="0" fontId="95" fillId="0" borderId="0">
      <alignment vertical="center"/>
    </xf>
    <xf numFmtId="0" fontId="78" fillId="0" borderId="0">
      <alignment vertical="center"/>
    </xf>
    <xf numFmtId="0" fontId="78" fillId="0" borderId="0">
      <alignment vertical="center"/>
    </xf>
    <xf numFmtId="0" fontId="95" fillId="0" borderId="0">
      <alignment vertical="center"/>
    </xf>
    <xf numFmtId="0" fontId="5" fillId="17" borderId="0" applyNumberFormat="0" applyBorder="0" applyAlignment="0" applyProtection="0">
      <alignment vertical="center"/>
    </xf>
    <xf numFmtId="9" fontId="8" fillId="0" borderId="0" applyFont="0" applyFill="0" applyBorder="0" applyAlignment="0" applyProtection="0">
      <alignment vertical="center"/>
    </xf>
    <xf numFmtId="0" fontId="74" fillId="0" borderId="0">
      <alignment vertical="center"/>
    </xf>
    <xf numFmtId="0" fontId="8" fillId="0" borderId="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0" fontId="74" fillId="0" borderId="0">
      <alignment vertical="center"/>
    </xf>
    <xf numFmtId="9" fontId="8" fillId="0" borderId="0" applyFont="0" applyFill="0" applyBorder="0" applyAlignment="0" applyProtection="0">
      <alignment vertical="center"/>
    </xf>
    <xf numFmtId="0" fontId="74" fillId="0" borderId="0">
      <alignment vertical="center"/>
    </xf>
    <xf numFmtId="49" fontId="8" fillId="0" borderId="0" applyFont="0" applyFill="0" applyBorder="0" applyAlignment="0" applyProtection="0">
      <alignment vertical="center"/>
    </xf>
    <xf numFmtId="0" fontId="119" fillId="0" borderId="0" applyNumberFormat="0" applyFill="0" applyBorder="0" applyAlignment="0" applyProtection="0">
      <alignment vertical="top"/>
      <protection locked="0"/>
    </xf>
    <xf numFmtId="0" fontId="0" fillId="0" borderId="0">
      <alignment vertical="center"/>
    </xf>
    <xf numFmtId="0" fontId="95" fillId="0" borderId="0">
      <alignment vertical="center"/>
    </xf>
    <xf numFmtId="0" fontId="8" fillId="0" borderId="0">
      <alignment vertical="center"/>
    </xf>
    <xf numFmtId="0" fontId="5" fillId="17" borderId="0" applyNumberFormat="0" applyBorder="0" applyAlignment="0" applyProtection="0">
      <alignment vertical="center"/>
    </xf>
    <xf numFmtId="0" fontId="96" fillId="31" borderId="0" applyNumberFormat="0" applyBorder="0" applyAlignment="0" applyProtection="0">
      <alignment vertical="center"/>
    </xf>
    <xf numFmtId="0" fontId="74" fillId="0" borderId="0">
      <alignment vertical="center"/>
    </xf>
    <xf numFmtId="0" fontId="8" fillId="0" borderId="0">
      <alignment vertical="center"/>
    </xf>
    <xf numFmtId="9" fontId="8" fillId="0" borderId="0" applyFont="0" applyFill="0" applyBorder="0" applyAlignment="0" applyProtection="0">
      <alignment vertical="center"/>
    </xf>
    <xf numFmtId="0" fontId="116" fillId="5" borderId="0" applyNumberFormat="0" applyBorder="0" applyAlignment="0" applyProtection="0">
      <alignment vertical="center"/>
    </xf>
    <xf numFmtId="0" fontId="74" fillId="0" borderId="0">
      <alignment vertical="center"/>
    </xf>
    <xf numFmtId="0" fontId="74" fillId="0" borderId="0">
      <alignment vertical="center"/>
    </xf>
    <xf numFmtId="0" fontId="119" fillId="0" borderId="0" applyNumberFormat="0" applyFill="0" applyBorder="0" applyAlignment="0" applyProtection="0">
      <alignment vertical="top"/>
      <protection locked="0"/>
    </xf>
    <xf numFmtId="0" fontId="60" fillId="9" borderId="0" applyNumberFormat="0" applyBorder="0" applyAlignment="0" applyProtection="0">
      <alignment vertical="center"/>
    </xf>
    <xf numFmtId="49" fontId="8" fillId="0" borderId="0" applyFont="0" applyFill="0" applyBorder="0" applyAlignment="0" applyProtection="0">
      <alignment vertical="center"/>
    </xf>
    <xf numFmtId="0" fontId="60" fillId="27" borderId="0" applyNumberFormat="0" applyBorder="0" applyAlignment="0" applyProtection="0">
      <alignment vertical="center"/>
    </xf>
    <xf numFmtId="0" fontId="8" fillId="0" borderId="0">
      <alignment vertical="center"/>
    </xf>
    <xf numFmtId="0" fontId="74" fillId="0" borderId="0">
      <alignment vertical="center"/>
    </xf>
    <xf numFmtId="0" fontId="8" fillId="0" borderId="0">
      <alignment vertical="center"/>
    </xf>
    <xf numFmtId="0" fontId="74" fillId="0" borderId="0">
      <alignment vertical="center"/>
    </xf>
    <xf numFmtId="0" fontId="74" fillId="0" borderId="0">
      <alignment vertical="center"/>
    </xf>
    <xf numFmtId="0" fontId="74" fillId="0" borderId="0">
      <alignment vertical="center"/>
    </xf>
    <xf numFmtId="0" fontId="115" fillId="0" borderId="29" applyNumberFormat="0" applyFill="0" applyAlignment="0" applyProtection="0">
      <alignment vertical="center"/>
    </xf>
    <xf numFmtId="10" fontId="8" fillId="0" borderId="0" applyFont="0" applyFill="0" applyBorder="0" applyAlignment="0" applyProtection="0">
      <alignment vertical="center"/>
    </xf>
    <xf numFmtId="9" fontId="8" fillId="0" borderId="0" applyFont="0" applyFill="0" applyBorder="0" applyAlignment="0" applyProtection="0">
      <alignment vertical="center"/>
    </xf>
    <xf numFmtId="0" fontId="74" fillId="0" borderId="0">
      <alignment vertical="center"/>
    </xf>
    <xf numFmtId="0" fontId="119" fillId="0" borderId="0" applyNumberFormat="0" applyFill="0" applyBorder="0" applyAlignment="0" applyProtection="0">
      <alignment vertical="top"/>
      <protection locked="0"/>
    </xf>
    <xf numFmtId="0" fontId="60" fillId="9" borderId="0" applyNumberFormat="0" applyBorder="0" applyAlignment="0" applyProtection="0">
      <alignment vertical="center"/>
    </xf>
    <xf numFmtId="0" fontId="74" fillId="0" borderId="0">
      <alignment vertical="center"/>
    </xf>
    <xf numFmtId="0" fontId="74" fillId="0" borderId="0">
      <alignment vertical="center"/>
    </xf>
    <xf numFmtId="0" fontId="60" fillId="12" borderId="0" applyNumberFormat="0" applyBorder="0" applyAlignment="0" applyProtection="0">
      <alignment vertical="center"/>
    </xf>
    <xf numFmtId="0" fontId="79" fillId="0" borderId="0">
      <alignment vertical="center"/>
    </xf>
    <xf numFmtId="0" fontId="95" fillId="0" borderId="0">
      <alignment vertical="center"/>
    </xf>
    <xf numFmtId="0" fontId="71" fillId="0" borderId="0" applyNumberFormat="0" applyFill="0" applyBorder="0" applyAlignment="0" applyProtection="0">
      <alignment vertical="center"/>
    </xf>
    <xf numFmtId="0" fontId="0" fillId="18" borderId="0" applyNumberFormat="0" applyBorder="0" applyAlignment="0" applyProtection="0">
      <alignment vertical="center"/>
    </xf>
    <xf numFmtId="0" fontId="8" fillId="0" borderId="0">
      <alignment vertical="center"/>
    </xf>
    <xf numFmtId="0" fontId="76" fillId="0" borderId="16" applyNumberFormat="0" applyFill="0" applyAlignment="0" applyProtection="0">
      <alignment vertical="center"/>
    </xf>
    <xf numFmtId="0" fontId="0" fillId="18" borderId="0" applyNumberFormat="0" applyBorder="0" applyAlignment="0" applyProtection="0">
      <alignment vertical="center"/>
    </xf>
    <xf numFmtId="0" fontId="67" fillId="60" borderId="0" applyNumberFormat="0" applyBorder="0" applyAlignment="0" applyProtection="0">
      <alignment vertical="center"/>
    </xf>
    <xf numFmtId="0" fontId="0" fillId="28" borderId="0" applyNumberFormat="0" applyBorder="0" applyAlignment="0" applyProtection="0">
      <alignment vertical="center"/>
    </xf>
    <xf numFmtId="0" fontId="5" fillId="28"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67" fillId="11" borderId="0" applyNumberFormat="0" applyBorder="0" applyAlignment="0" applyProtection="0">
      <alignment vertical="center"/>
    </xf>
    <xf numFmtId="0" fontId="0" fillId="5" borderId="0" applyNumberFormat="0" applyBorder="0" applyAlignment="0" applyProtection="0">
      <alignment vertical="center"/>
    </xf>
    <xf numFmtId="0" fontId="8" fillId="0" borderId="0">
      <alignment vertical="center"/>
    </xf>
    <xf numFmtId="0" fontId="0" fillId="17" borderId="0" applyNumberFormat="0" applyBorder="0" applyAlignment="0" applyProtection="0">
      <alignment vertical="center"/>
    </xf>
    <xf numFmtId="0" fontId="96" fillId="31" borderId="0" applyNumberFormat="0" applyBorder="0" applyAlignment="0" applyProtection="0">
      <alignment vertical="center"/>
    </xf>
    <xf numFmtId="0" fontId="0" fillId="17" borderId="0" applyNumberFormat="0" applyBorder="0" applyAlignment="0" applyProtection="0">
      <alignment vertical="center"/>
    </xf>
    <xf numFmtId="182" fontId="8" fillId="0" borderId="0" applyFont="0" applyFill="0" applyBorder="0" applyAlignment="0" applyProtection="0">
      <alignment vertical="center"/>
    </xf>
    <xf numFmtId="0" fontId="8" fillId="0" borderId="0">
      <alignment vertical="center"/>
    </xf>
    <xf numFmtId="0" fontId="0" fillId="19" borderId="0" applyNumberFormat="0" applyBorder="0" applyAlignment="0" applyProtection="0">
      <alignment vertical="center"/>
    </xf>
    <xf numFmtId="0" fontId="8" fillId="0" borderId="0">
      <alignment vertical="center"/>
    </xf>
    <xf numFmtId="0" fontId="0" fillId="19" borderId="0" applyNumberFormat="0" applyBorder="0" applyAlignment="0" applyProtection="0">
      <alignment vertical="center"/>
    </xf>
    <xf numFmtId="0" fontId="60" fillId="11" borderId="0" applyNumberFormat="0" applyBorder="0" applyAlignment="0" applyProtection="0">
      <alignment vertical="center"/>
    </xf>
    <xf numFmtId="0" fontId="8" fillId="0" borderId="0">
      <alignment vertical="center"/>
    </xf>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5" fillId="17" borderId="0" applyNumberFormat="0" applyBorder="0" applyAlignment="0" applyProtection="0">
      <alignment vertical="center"/>
    </xf>
    <xf numFmtId="0" fontId="0" fillId="11" borderId="0" applyNumberFormat="0" applyBorder="0" applyAlignment="0" applyProtection="0">
      <alignment vertical="center"/>
    </xf>
    <xf numFmtId="0" fontId="65" fillId="0" borderId="0" applyNumberFormat="0" applyFill="0" applyBorder="0" applyAlignment="0" applyProtection="0">
      <alignment vertical="center"/>
    </xf>
    <xf numFmtId="0" fontId="0" fillId="31" borderId="0" applyNumberFormat="0" applyBorder="0" applyAlignment="0" applyProtection="0">
      <alignment vertical="center"/>
    </xf>
    <xf numFmtId="0" fontId="8" fillId="0" borderId="0">
      <alignment vertical="center"/>
    </xf>
    <xf numFmtId="0" fontId="0" fillId="31" borderId="0" applyNumberFormat="0" applyBorder="0" applyAlignment="0" applyProtection="0">
      <alignment vertical="center"/>
    </xf>
    <xf numFmtId="0" fontId="60" fillId="9" borderId="0" applyNumberFormat="0" applyBorder="0" applyAlignment="0" applyProtection="0">
      <alignment vertical="center"/>
    </xf>
    <xf numFmtId="0" fontId="121" fillId="0" borderId="1">
      <alignment horizontal="left" vertical="center"/>
    </xf>
    <xf numFmtId="0" fontId="0" fillId="27" borderId="0" applyNumberFormat="0" applyBorder="0" applyAlignment="0" applyProtection="0">
      <alignment vertical="center"/>
    </xf>
    <xf numFmtId="0" fontId="8" fillId="0" borderId="0">
      <alignment vertical="center"/>
    </xf>
    <xf numFmtId="0" fontId="0" fillId="5" borderId="0" applyNumberFormat="0" applyBorder="0" applyAlignment="0" applyProtection="0">
      <alignment vertical="center"/>
    </xf>
    <xf numFmtId="0" fontId="8" fillId="0" borderId="0">
      <alignment vertical="center"/>
    </xf>
    <xf numFmtId="0" fontId="0" fillId="5" borderId="0" applyNumberFormat="0" applyBorder="0" applyAlignment="0" applyProtection="0">
      <alignment vertical="center"/>
    </xf>
    <xf numFmtId="0" fontId="6" fillId="0" borderId="0">
      <alignment vertical="center"/>
    </xf>
    <xf numFmtId="0" fontId="0" fillId="14" borderId="0" applyNumberFormat="0" applyBorder="0" applyAlignment="0" applyProtection="0">
      <alignment vertical="center"/>
    </xf>
    <xf numFmtId="0" fontId="6" fillId="0" borderId="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57" borderId="0" applyNumberFormat="0" applyBorder="0" applyAlignment="0" applyProtection="0">
      <alignment vertical="center"/>
    </xf>
    <xf numFmtId="0" fontId="110" fillId="0" borderId="0" applyNumberFormat="0" applyFill="0" applyBorder="0" applyAlignment="0" applyProtection="0">
      <alignment vertical="center"/>
    </xf>
    <xf numFmtId="43" fontId="0" fillId="0" borderId="0" applyFont="0" applyFill="0" applyBorder="0" applyAlignment="0" applyProtection="0">
      <alignment vertical="center"/>
    </xf>
    <xf numFmtId="0" fontId="0" fillId="27" borderId="0" applyNumberFormat="0" applyBorder="0" applyAlignment="0" applyProtection="0">
      <alignment vertical="center"/>
    </xf>
    <xf numFmtId="0" fontId="5" fillId="17" borderId="0" applyNumberFormat="0" applyBorder="0" applyAlignment="0" applyProtection="0">
      <alignment vertical="center"/>
    </xf>
    <xf numFmtId="0" fontId="0" fillId="15" borderId="0" applyNumberFormat="0" applyBorder="0" applyAlignment="0" applyProtection="0">
      <alignment vertical="center"/>
    </xf>
    <xf numFmtId="0" fontId="89" fillId="18" borderId="0" applyNumberFormat="0" applyBorder="0" applyAlignment="0" applyProtection="0">
      <alignment vertical="center"/>
    </xf>
    <xf numFmtId="0" fontId="0" fillId="6" borderId="0" applyNumberFormat="0" applyBorder="0" applyAlignment="0" applyProtection="0">
      <alignment vertical="center"/>
    </xf>
    <xf numFmtId="0" fontId="67" fillId="59" borderId="0" applyNumberFormat="0" applyBorder="0" applyAlignment="0" applyProtection="0">
      <alignment vertical="center"/>
    </xf>
    <xf numFmtId="0" fontId="63" fillId="6" borderId="12" applyNumberFormat="0" applyAlignment="0" applyProtection="0">
      <alignment vertical="center"/>
    </xf>
    <xf numFmtId="0" fontId="0" fillId="6" borderId="0" applyNumberFormat="0" applyBorder="0" applyAlignment="0" applyProtection="0">
      <alignment vertical="center"/>
    </xf>
    <xf numFmtId="0" fontId="89" fillId="18" borderId="0" applyNumberFormat="0" applyBorder="0" applyAlignment="0" applyProtection="0">
      <alignment vertical="center"/>
    </xf>
    <xf numFmtId="0" fontId="0" fillId="27" borderId="0" applyNumberFormat="0" applyBorder="0" applyAlignment="0" applyProtection="0">
      <alignment vertical="center"/>
    </xf>
    <xf numFmtId="0" fontId="96" fillId="31" borderId="0" applyNumberFormat="0" applyBorder="0" applyAlignment="0" applyProtection="0">
      <alignment vertical="center"/>
    </xf>
    <xf numFmtId="9" fontId="8" fillId="0" borderId="0" applyFont="0" applyFill="0" applyBorder="0" applyAlignment="0" applyProtection="0">
      <alignment vertical="center"/>
    </xf>
    <xf numFmtId="0" fontId="115" fillId="0" borderId="29" applyNumberFormat="0" applyFill="0" applyAlignment="0" applyProtection="0">
      <alignment vertical="center"/>
    </xf>
    <xf numFmtId="0" fontId="89" fillId="18" borderId="0" applyNumberFormat="0" applyBorder="0" applyAlignment="0" applyProtection="0">
      <alignment vertical="center"/>
    </xf>
    <xf numFmtId="0" fontId="0" fillId="19" borderId="0" applyNumberFormat="0" applyBorder="0" applyAlignment="0" applyProtection="0">
      <alignment vertical="center"/>
    </xf>
    <xf numFmtId="0" fontId="96" fillId="31" borderId="0" applyNumberFormat="0" applyBorder="0" applyAlignment="0" applyProtection="0">
      <alignment vertical="center"/>
    </xf>
    <xf numFmtId="9" fontId="8" fillId="0" borderId="0" applyFont="0" applyFill="0" applyBorder="0" applyAlignment="0" applyProtection="0">
      <alignment vertical="center"/>
    </xf>
    <xf numFmtId="0" fontId="60" fillId="4" borderId="0" applyNumberFormat="0" applyBorder="0" applyAlignment="0" applyProtection="0">
      <alignment vertical="center"/>
    </xf>
    <xf numFmtId="0" fontId="0" fillId="19" borderId="0" applyNumberFormat="0" applyBorder="0" applyAlignment="0" applyProtection="0">
      <alignment vertical="center"/>
    </xf>
    <xf numFmtId="0" fontId="89" fillId="18" borderId="0" applyNumberFormat="0" applyBorder="0" applyAlignment="0" applyProtection="0">
      <alignment vertical="center"/>
    </xf>
    <xf numFmtId="0" fontId="0" fillId="61" borderId="0" applyNumberFormat="0" applyBorder="0" applyAlignment="0" applyProtection="0">
      <alignment vertical="center"/>
    </xf>
    <xf numFmtId="0" fontId="82" fillId="6" borderId="17" applyNumberFormat="0" applyAlignment="0" applyProtection="0">
      <alignment vertical="center"/>
    </xf>
    <xf numFmtId="0" fontId="60" fillId="7" borderId="0" applyNumberFormat="0" applyBorder="0" applyAlignment="0" applyProtection="0">
      <alignment vertical="center"/>
    </xf>
    <xf numFmtId="0" fontId="67" fillId="31" borderId="0" applyNumberFormat="0" applyBorder="0" applyAlignment="0" applyProtection="0">
      <alignment vertical="center"/>
    </xf>
    <xf numFmtId="0" fontId="67" fillId="31" borderId="0" applyNumberFormat="0" applyBorder="0" applyAlignment="0" applyProtection="0">
      <alignment vertical="center"/>
    </xf>
    <xf numFmtId="0" fontId="89" fillId="18" borderId="0" applyNumberFormat="0" applyBorder="0" applyAlignment="0" applyProtection="0">
      <alignment vertical="center"/>
    </xf>
    <xf numFmtId="0" fontId="110" fillId="0" borderId="32" applyNumberFormat="0" applyFill="0" applyAlignment="0" applyProtection="0">
      <alignment vertical="center"/>
    </xf>
    <xf numFmtId="0" fontId="79" fillId="0" borderId="9" applyNumberFormat="0" applyFill="0" applyProtection="0">
      <alignment horizontal="left" vertical="center"/>
    </xf>
    <xf numFmtId="0" fontId="67" fillId="31" borderId="0" applyNumberFormat="0" applyBorder="0" applyAlignment="0" applyProtection="0">
      <alignment vertical="center"/>
    </xf>
    <xf numFmtId="9" fontId="8" fillId="0" borderId="0" applyFont="0" applyFill="0" applyBorder="0" applyAlignment="0" applyProtection="0">
      <alignment vertical="center"/>
    </xf>
    <xf numFmtId="0" fontId="67" fillId="31" borderId="0" applyNumberFormat="0" applyBorder="0" applyAlignment="0" applyProtection="0">
      <alignment vertical="center"/>
    </xf>
    <xf numFmtId="0" fontId="67" fillId="21" borderId="0" applyNumberFormat="0" applyBorder="0" applyAlignment="0" applyProtection="0">
      <alignment vertical="center"/>
    </xf>
    <xf numFmtId="0" fontId="67" fillId="21" borderId="0" applyNumberFormat="0" applyBorder="0" applyAlignment="0" applyProtection="0">
      <alignment vertical="center"/>
    </xf>
    <xf numFmtId="187" fontId="0" fillId="0" borderId="0" applyFont="0" applyFill="0" applyBorder="0" applyAlignment="0" applyProtection="0">
      <alignment vertical="center"/>
    </xf>
    <xf numFmtId="0" fontId="82" fillId="6" borderId="17" applyNumberFormat="0" applyAlignment="0" applyProtection="0">
      <alignment vertical="center"/>
    </xf>
    <xf numFmtId="0" fontId="8" fillId="0" borderId="0">
      <alignment vertical="center"/>
    </xf>
    <xf numFmtId="0" fontId="60" fillId="7" borderId="0" applyNumberFormat="0" applyBorder="0" applyAlignment="0" applyProtection="0">
      <alignment vertical="center"/>
    </xf>
    <xf numFmtId="0" fontId="67" fillId="5" borderId="0" applyNumberFormat="0" applyBorder="0" applyAlignment="0" applyProtection="0">
      <alignment vertical="center"/>
    </xf>
    <xf numFmtId="0" fontId="60" fillId="11" borderId="0" applyNumberFormat="0" applyBorder="0" applyAlignment="0" applyProtection="0">
      <alignment vertical="center"/>
    </xf>
    <xf numFmtId="0" fontId="0" fillId="0" borderId="0">
      <alignment vertical="center"/>
    </xf>
    <xf numFmtId="0" fontId="67" fillId="5" borderId="0" applyNumberFormat="0" applyBorder="0" applyAlignment="0" applyProtection="0">
      <alignment vertical="center"/>
    </xf>
    <xf numFmtId="0" fontId="0" fillId="0" borderId="0">
      <alignment vertical="center"/>
    </xf>
    <xf numFmtId="0" fontId="0" fillId="17" borderId="30" applyNumberFormat="0" applyFont="0" applyAlignment="0" applyProtection="0">
      <alignment vertical="center"/>
    </xf>
    <xf numFmtId="0" fontId="67" fillId="14" borderId="0" applyNumberFormat="0" applyBorder="0" applyAlignment="0" applyProtection="0">
      <alignment vertical="center"/>
    </xf>
    <xf numFmtId="0" fontId="60" fillId="7"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5" fillId="28" borderId="0" applyNumberFormat="0" applyBorder="0" applyAlignment="0" applyProtection="0">
      <alignment vertical="center"/>
    </xf>
    <xf numFmtId="0" fontId="67" fillId="57" borderId="0" applyNumberFormat="0" applyBorder="0" applyAlignment="0" applyProtection="0">
      <alignment vertical="center"/>
    </xf>
    <xf numFmtId="0" fontId="5" fillId="28" borderId="0" applyNumberFormat="0" applyBorder="0" applyAlignment="0" applyProtection="0">
      <alignment vertical="center"/>
    </xf>
    <xf numFmtId="0" fontId="67" fillId="57" borderId="0" applyNumberFormat="0" applyBorder="0" applyAlignment="0" applyProtection="0">
      <alignment vertical="center"/>
    </xf>
    <xf numFmtId="0" fontId="83" fillId="0" borderId="18" applyNumberFormat="0" applyFill="0" applyAlignment="0" applyProtection="0">
      <alignment vertical="center"/>
    </xf>
    <xf numFmtId="0" fontId="60" fillId="7"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79" fillId="0" borderId="0" applyProtection="0">
      <alignment vertical="center"/>
    </xf>
    <xf numFmtId="0" fontId="8" fillId="0" borderId="0">
      <alignment vertical="center"/>
    </xf>
    <xf numFmtId="0" fontId="67" fillId="59" borderId="0" applyNumberFormat="0" applyBorder="0" applyAlignment="0" applyProtection="0">
      <alignment vertical="center"/>
    </xf>
    <xf numFmtId="0" fontId="61" fillId="0" borderId="11" applyNumberFormat="0" applyFill="0" applyAlignment="0" applyProtection="0">
      <alignment vertical="center"/>
    </xf>
    <xf numFmtId="0" fontId="67" fillId="6" borderId="0" applyNumberFormat="0" applyBorder="0" applyAlignment="0" applyProtection="0">
      <alignment vertical="center"/>
    </xf>
    <xf numFmtId="0" fontId="8" fillId="0" borderId="0">
      <alignment vertical="center"/>
    </xf>
    <xf numFmtId="0" fontId="67" fillId="6" borderId="0" applyNumberFormat="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0" fontId="8" fillId="0" borderId="0">
      <alignment vertical="center"/>
    </xf>
    <xf numFmtId="0" fontId="67" fillId="6" borderId="0" applyNumberFormat="0" applyBorder="0" applyAlignment="0" applyProtection="0">
      <alignment vertical="center"/>
    </xf>
    <xf numFmtId="0" fontId="67" fillId="12" borderId="0" applyNumberFormat="0" applyBorder="0" applyAlignment="0" applyProtection="0">
      <alignment vertical="center"/>
    </xf>
    <xf numFmtId="0" fontId="8" fillId="0" borderId="0">
      <alignment vertical="center"/>
    </xf>
    <xf numFmtId="0" fontId="67" fillId="12" borderId="0" applyNumberFormat="0" applyBorder="0" applyAlignment="0" applyProtection="0">
      <alignment vertical="center"/>
    </xf>
    <xf numFmtId="0" fontId="8" fillId="0" borderId="0" applyNumberFormat="0" applyFill="0" applyBorder="0" applyAlignment="0" applyProtection="0">
      <alignment vertical="center"/>
    </xf>
    <xf numFmtId="0" fontId="67" fillId="12" borderId="0" applyNumberFormat="0" applyBorder="0" applyAlignment="0" applyProtection="0">
      <alignment vertical="center"/>
    </xf>
    <xf numFmtId="0" fontId="67" fillId="9" borderId="0" applyNumberFormat="0" applyBorder="0" applyAlignment="0" applyProtection="0">
      <alignment vertical="center"/>
    </xf>
    <xf numFmtId="0" fontId="104" fillId="0" borderId="33">
      <alignment horizontal="left" vertical="center"/>
    </xf>
    <xf numFmtId="0" fontId="67" fillId="12" borderId="0" applyNumberFormat="0" applyBorder="0" applyAlignment="0" applyProtection="0">
      <alignment vertical="center"/>
    </xf>
    <xf numFmtId="0" fontId="104" fillId="0" borderId="33">
      <alignment horizontal="lef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7" borderId="0" applyNumberFormat="0" applyBorder="0" applyAlignment="0" applyProtection="0">
      <alignment vertical="center"/>
    </xf>
    <xf numFmtId="0" fontId="78" fillId="0" borderId="0">
      <alignment vertical="center"/>
      <protection locked="0"/>
    </xf>
    <xf numFmtId="0" fontId="60" fillId="9" borderId="0" applyNumberFormat="0" applyBorder="0" applyAlignment="0" applyProtection="0">
      <alignment vertical="center"/>
    </xf>
    <xf numFmtId="0" fontId="67" fillId="60" borderId="0" applyNumberFormat="0" applyBorder="0" applyAlignment="0" applyProtection="0">
      <alignment vertical="center"/>
    </xf>
    <xf numFmtId="0" fontId="5" fillId="28" borderId="0" applyNumberFormat="0" applyBorder="0" applyAlignment="0" applyProtection="0">
      <alignment vertical="center"/>
    </xf>
    <xf numFmtId="0" fontId="8" fillId="0" borderId="0">
      <alignment vertical="center"/>
    </xf>
    <xf numFmtId="0" fontId="5" fillId="19" borderId="0" applyNumberFormat="0" applyBorder="0" applyAlignment="0" applyProtection="0">
      <alignment vertical="center"/>
    </xf>
    <xf numFmtId="0" fontId="5" fillId="28" borderId="0" applyNumberFormat="0" applyBorder="0" applyAlignment="0" applyProtection="0">
      <alignment vertical="center"/>
    </xf>
    <xf numFmtId="0" fontId="5" fillId="28" borderId="0" applyNumberFormat="0" applyBorder="0" applyAlignment="0" applyProtection="0">
      <alignment vertical="center"/>
    </xf>
    <xf numFmtId="0" fontId="81" fillId="0" borderId="0" applyNumberFormat="0" applyFill="0" applyBorder="0" applyAlignment="0" applyProtection="0">
      <alignment vertical="center"/>
    </xf>
    <xf numFmtId="0" fontId="60" fillId="7" borderId="0" applyNumberFormat="0" applyBorder="0" applyAlignment="0" applyProtection="0">
      <alignment vertical="center"/>
    </xf>
    <xf numFmtId="0" fontId="5" fillId="28" borderId="0" applyNumberFormat="0" applyBorder="0" applyAlignment="0" applyProtection="0">
      <alignment vertical="center"/>
    </xf>
    <xf numFmtId="0" fontId="5" fillId="28" borderId="0" applyNumberFormat="0" applyBorder="0" applyAlignment="0" applyProtection="0">
      <alignment vertical="center"/>
    </xf>
    <xf numFmtId="0" fontId="5" fillId="28" borderId="0" applyNumberFormat="0" applyBorder="0" applyAlignment="0" applyProtection="0">
      <alignment vertical="center"/>
    </xf>
    <xf numFmtId="0" fontId="87" fillId="0" borderId="19">
      <alignment horizontal="center" vertical="center"/>
    </xf>
    <xf numFmtId="0" fontId="5" fillId="28" borderId="0" applyNumberFormat="0" applyBorder="0" applyAlignment="0" applyProtection="0">
      <alignment vertical="center"/>
    </xf>
    <xf numFmtId="0" fontId="60" fillId="27" borderId="0" applyNumberFormat="0" applyBorder="0" applyAlignment="0" applyProtection="0">
      <alignment vertical="center"/>
    </xf>
    <xf numFmtId="0" fontId="61" fillId="0" borderId="11" applyNumberFormat="0" applyFill="0" applyAlignment="0" applyProtection="0">
      <alignment vertical="center"/>
    </xf>
    <xf numFmtId="0" fontId="60" fillId="27" borderId="0" applyNumberFormat="0" applyBorder="0" applyAlignment="0" applyProtection="0">
      <alignment vertical="center"/>
    </xf>
    <xf numFmtId="0" fontId="8" fillId="0" borderId="0">
      <alignment vertical="center"/>
    </xf>
    <xf numFmtId="0" fontId="0" fillId="17" borderId="30" applyNumberFormat="0" applyFont="0" applyAlignment="0" applyProtection="0">
      <alignment vertical="center"/>
    </xf>
    <xf numFmtId="0" fontId="61" fillId="0" borderId="11" applyNumberFormat="0" applyFill="0" applyAlignment="0" applyProtection="0">
      <alignment vertical="center"/>
    </xf>
    <xf numFmtId="0" fontId="60" fillId="27" borderId="0" applyNumberFormat="0" applyBorder="0" applyAlignment="0" applyProtection="0">
      <alignment vertical="center"/>
    </xf>
    <xf numFmtId="0" fontId="60" fillId="9" borderId="0" applyNumberFormat="0" applyBorder="0" applyAlignment="0" applyProtection="0">
      <alignment vertical="center"/>
    </xf>
    <xf numFmtId="15" fontId="117" fillId="0" borderId="0">
      <alignment vertical="center"/>
    </xf>
    <xf numFmtId="0" fontId="60" fillId="9" borderId="0" applyNumberFormat="0" applyBorder="0" applyAlignment="0" applyProtection="0">
      <alignment vertical="center"/>
    </xf>
    <xf numFmtId="182" fontId="8" fillId="0" borderId="0" applyFont="0" applyFill="0" applyBorder="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8" fillId="0" borderId="0">
      <alignment vertical="center"/>
    </xf>
    <xf numFmtId="0" fontId="60" fillId="9" borderId="0" applyNumberFormat="0" applyBorder="0" applyAlignment="0" applyProtection="0">
      <alignment vertical="center"/>
    </xf>
    <xf numFmtId="0" fontId="88" fillId="0" borderId="0">
      <alignment vertical="center"/>
    </xf>
    <xf numFmtId="0" fontId="88" fillId="0" borderId="0">
      <alignment vertical="center"/>
    </xf>
    <xf numFmtId="0" fontId="99" fillId="33" borderId="22">
      <alignment vertical="center"/>
      <protection locked="0"/>
    </xf>
    <xf numFmtId="0" fontId="73" fillId="0" borderId="15" applyNumberFormat="0" applyFill="0" applyProtection="0">
      <alignment horizontal="center" vertical="center"/>
    </xf>
    <xf numFmtId="0" fontId="8" fillId="0" borderId="0">
      <alignment vertical="center"/>
    </xf>
    <xf numFmtId="0" fontId="60" fillId="9" borderId="0" applyNumberFormat="0" applyBorder="0" applyAlignment="0" applyProtection="0">
      <alignment vertical="center"/>
    </xf>
    <xf numFmtId="0" fontId="8" fillId="0" borderId="0">
      <alignment vertical="center"/>
    </xf>
    <xf numFmtId="0" fontId="60" fillId="9" borderId="0" applyNumberFormat="0" applyBorder="0" applyAlignment="0" applyProtection="0">
      <alignment vertical="center"/>
    </xf>
    <xf numFmtId="0" fontId="8" fillId="0" borderId="0">
      <alignment vertical="center"/>
    </xf>
    <xf numFmtId="0" fontId="72" fillId="15" borderId="0" applyNumberFormat="0" applyBorder="0" applyAlignment="0" applyProtection="0">
      <alignment vertical="center"/>
    </xf>
    <xf numFmtId="0" fontId="60" fillId="9" borderId="0" applyNumberFormat="0" applyBorder="0" applyAlignment="0" applyProtection="0">
      <alignment vertical="center"/>
    </xf>
    <xf numFmtId="0" fontId="72" fillId="15" borderId="0" applyNumberFormat="0" applyBorder="0" applyAlignment="0" applyProtection="0">
      <alignment vertical="center"/>
    </xf>
    <xf numFmtId="0" fontId="60" fillId="9" borderId="0" applyNumberFormat="0" applyBorder="0" applyAlignment="0" applyProtection="0">
      <alignment vertical="center"/>
    </xf>
    <xf numFmtId="0" fontId="121" fillId="0" borderId="1">
      <alignment horizontal="left" vertical="center"/>
    </xf>
    <xf numFmtId="0" fontId="67" fillId="9" borderId="0" applyNumberFormat="0" applyBorder="0" applyAlignment="0" applyProtection="0">
      <alignment vertical="center"/>
    </xf>
    <xf numFmtId="0" fontId="104" fillId="0" borderId="25" applyNumberFormat="0" applyAlignment="0" applyProtection="0">
      <alignment horizontal="left" vertical="center"/>
    </xf>
    <xf numFmtId="0" fontId="60" fillId="4" borderId="0" applyNumberFormat="0" applyBorder="0" applyAlignment="0" applyProtection="0">
      <alignment vertical="center"/>
    </xf>
    <xf numFmtId="0" fontId="68" fillId="11" borderId="12" applyNumberFormat="0" applyAlignment="0" applyProtection="0">
      <alignment vertical="center"/>
    </xf>
    <xf numFmtId="0" fontId="5" fillId="6" borderId="0" applyNumberFormat="0" applyBorder="0" applyAlignment="0" applyProtection="0">
      <alignment vertical="center"/>
    </xf>
    <xf numFmtId="0" fontId="60" fillId="13" borderId="0" applyNumberFormat="0" applyBorder="0" applyAlignment="0" applyProtection="0">
      <alignment vertical="center"/>
    </xf>
    <xf numFmtId="179" fontId="79" fillId="0" borderId="15" applyFill="0" applyProtection="0">
      <alignment horizontal="right" vertical="center"/>
    </xf>
    <xf numFmtId="0" fontId="5" fillId="28" borderId="0" applyNumberFormat="0" applyBorder="0" applyAlignment="0" applyProtection="0">
      <alignment vertical="center"/>
    </xf>
    <xf numFmtId="0" fontId="60" fillId="13" borderId="0" applyNumberFormat="0" applyBorder="0" applyAlignment="0" applyProtection="0">
      <alignment vertical="center"/>
    </xf>
    <xf numFmtId="179" fontId="79" fillId="0" borderId="15" applyFill="0" applyProtection="0">
      <alignment horizontal="right" vertical="center"/>
    </xf>
    <xf numFmtId="0" fontId="60" fillId="13" borderId="0" applyNumberFormat="0" applyBorder="0" applyAlignment="0" applyProtection="0">
      <alignment vertical="center"/>
    </xf>
    <xf numFmtId="179" fontId="79" fillId="0" borderId="15" applyFill="0" applyProtection="0">
      <alignment horizontal="right" vertical="center"/>
    </xf>
    <xf numFmtId="0" fontId="60" fillId="4" borderId="0" applyNumberFormat="0" applyBorder="0" applyAlignment="0" applyProtection="0">
      <alignment vertical="center"/>
    </xf>
    <xf numFmtId="0" fontId="99" fillId="33" borderId="22">
      <alignment vertical="center"/>
      <protection locked="0"/>
    </xf>
    <xf numFmtId="0" fontId="67" fillId="59" borderId="0" applyNumberFormat="0" applyBorder="0" applyAlignment="0" applyProtection="0">
      <alignment vertical="center"/>
    </xf>
    <xf numFmtId="0" fontId="60" fillId="4" borderId="0" applyNumberFormat="0" applyBorder="0" applyAlignment="0" applyProtection="0">
      <alignment vertical="center"/>
    </xf>
    <xf numFmtId="0" fontId="60" fillId="4" borderId="0" applyNumberFormat="0" applyBorder="0" applyAlignment="0" applyProtection="0">
      <alignment vertical="center"/>
    </xf>
    <xf numFmtId="0" fontId="60" fillId="4" borderId="0" applyNumberFormat="0" applyBorder="0" applyAlignment="0" applyProtection="0">
      <alignment vertical="center"/>
    </xf>
    <xf numFmtId="0" fontId="60" fillId="4" borderId="0" applyNumberFormat="0" applyBorder="0" applyAlignment="0" applyProtection="0">
      <alignment vertical="center"/>
    </xf>
    <xf numFmtId="0" fontId="60" fillId="4" borderId="0" applyNumberFormat="0" applyBorder="0" applyAlignment="0" applyProtection="0">
      <alignment vertical="center"/>
    </xf>
    <xf numFmtId="9" fontId="8" fillId="0" borderId="0" applyFont="0" applyFill="0" applyBorder="0" applyAlignment="0" applyProtection="0">
      <alignment vertical="center"/>
    </xf>
    <xf numFmtId="0" fontId="60" fillId="4" borderId="0" applyNumberFormat="0" applyBorder="0" applyAlignment="0" applyProtection="0">
      <alignment vertical="center"/>
    </xf>
    <xf numFmtId="0" fontId="88" fillId="0" borderId="0">
      <alignment vertical="center"/>
    </xf>
    <xf numFmtId="9" fontId="8" fillId="0" borderId="0" applyFont="0" applyFill="0" applyBorder="0" applyAlignment="0" applyProtection="0">
      <alignment vertical="center"/>
    </xf>
    <xf numFmtId="15" fontId="117" fillId="0" borderId="0">
      <alignment vertical="center"/>
    </xf>
    <xf numFmtId="0" fontId="8" fillId="0" borderId="0">
      <alignment vertical="center"/>
    </xf>
    <xf numFmtId="0" fontId="60" fillId="4" borderId="0" applyNumberFormat="0" applyBorder="0" applyAlignment="0" applyProtection="0">
      <alignment vertical="center"/>
    </xf>
    <xf numFmtId="0" fontId="60" fillId="4" borderId="0" applyNumberFormat="0" applyBorder="0" applyAlignment="0" applyProtection="0">
      <alignment vertical="center"/>
    </xf>
    <xf numFmtId="0" fontId="60" fillId="4" borderId="0" applyNumberFormat="0" applyBorder="0" applyAlignment="0" applyProtection="0">
      <alignment vertical="center"/>
    </xf>
    <xf numFmtId="0" fontId="60" fillId="4" borderId="0" applyNumberFormat="0" applyBorder="0" applyAlignment="0" applyProtection="0">
      <alignment vertical="center"/>
    </xf>
    <xf numFmtId="0" fontId="60" fillId="13" borderId="0" applyNumberFormat="0" applyBorder="0" applyAlignment="0" applyProtection="0">
      <alignment vertical="center"/>
    </xf>
    <xf numFmtId="0" fontId="8" fillId="0" borderId="0" applyFont="0" applyFill="0" applyBorder="0" applyAlignment="0" applyProtection="0">
      <alignment vertical="center"/>
    </xf>
    <xf numFmtId="0" fontId="60" fillId="12" borderId="0" applyNumberFormat="0" applyBorder="0" applyAlignment="0" applyProtection="0">
      <alignment vertical="center"/>
    </xf>
    <xf numFmtId="0" fontId="5" fillId="17" borderId="0" applyNumberFormat="0" applyBorder="0" applyAlignment="0" applyProtection="0">
      <alignment vertical="center"/>
    </xf>
    <xf numFmtId="0" fontId="61" fillId="0" borderId="11" applyNumberFormat="0" applyFill="0" applyAlignment="0" applyProtection="0">
      <alignment vertical="center"/>
    </xf>
    <xf numFmtId="0" fontId="8" fillId="0" borderId="0">
      <alignment vertical="center"/>
    </xf>
    <xf numFmtId="9" fontId="8" fillId="0" borderId="0" applyFont="0" applyFill="0" applyBorder="0" applyAlignment="0" applyProtection="0">
      <alignment vertical="center"/>
    </xf>
    <xf numFmtId="0" fontId="60" fillId="12" borderId="0" applyNumberFormat="0" applyBorder="0" applyAlignment="0" applyProtection="0">
      <alignment vertical="center"/>
    </xf>
    <xf numFmtId="0" fontId="5" fillId="17" borderId="0" applyNumberFormat="0" applyBorder="0" applyAlignment="0" applyProtection="0">
      <alignment vertical="center"/>
    </xf>
    <xf numFmtId="0" fontId="72" fillId="15" borderId="0" applyNumberFormat="0" applyBorder="0" applyAlignment="0" applyProtection="0">
      <alignment vertical="center"/>
    </xf>
    <xf numFmtId="0" fontId="83" fillId="0" borderId="18" applyNumberFormat="0" applyFill="0" applyAlignment="0" applyProtection="0">
      <alignment vertical="center"/>
    </xf>
    <xf numFmtId="0" fontId="60" fillId="12" borderId="0" applyNumberFormat="0" applyBorder="0" applyAlignment="0" applyProtection="0">
      <alignment vertical="center"/>
    </xf>
    <xf numFmtId="0" fontId="61" fillId="0" borderId="11" applyNumberFormat="0" applyFill="0" applyAlignment="0" applyProtection="0">
      <alignment vertical="center"/>
    </xf>
    <xf numFmtId="0" fontId="5" fillId="17" borderId="0" applyNumberFormat="0" applyBorder="0" applyAlignment="0" applyProtection="0">
      <alignment vertical="center"/>
    </xf>
    <xf numFmtId="0" fontId="61" fillId="0" borderId="11" applyNumberFormat="0" applyFill="0" applyAlignment="0" applyProtection="0">
      <alignment vertical="center"/>
    </xf>
    <xf numFmtId="0" fontId="5" fillId="17" borderId="0" applyNumberFormat="0" applyBorder="0" applyAlignment="0" applyProtection="0">
      <alignment vertical="center"/>
    </xf>
    <xf numFmtId="186" fontId="8" fillId="0" borderId="0" applyFont="0" applyFill="0" applyBorder="0" applyAlignment="0" applyProtection="0">
      <alignment vertical="center"/>
    </xf>
    <xf numFmtId="0" fontId="77" fillId="19" borderId="0" applyNumberFormat="0" applyBorder="0" applyAlignment="0" applyProtection="0">
      <alignment vertical="center"/>
    </xf>
    <xf numFmtId="0" fontId="60" fillId="9"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60" fillId="6" borderId="0" applyNumberFormat="0" applyBorder="0" applyAlignment="0" applyProtection="0">
      <alignment vertical="center"/>
    </xf>
    <xf numFmtId="184" fontId="8" fillId="0" borderId="0" applyFon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0" fontId="5" fillId="18" borderId="0" applyNumberFormat="0" applyBorder="0" applyAlignment="0" applyProtection="0">
      <alignment vertical="center"/>
    </xf>
    <xf numFmtId="0" fontId="60" fillId="9" borderId="0" applyNumberFormat="0" applyBorder="0" applyAlignment="0" applyProtection="0">
      <alignment vertical="center"/>
    </xf>
    <xf numFmtId="0" fontId="60" fillId="6" borderId="0" applyNumberFormat="0" applyBorder="0" applyAlignment="0" applyProtection="0">
      <alignment vertical="center"/>
    </xf>
    <xf numFmtId="0" fontId="89" fillId="19" borderId="0" applyNumberFormat="0" applyBorder="0" applyAlignment="0" applyProtection="0">
      <alignment vertical="center"/>
    </xf>
    <xf numFmtId="0" fontId="60" fillId="6" borderId="0" applyNumberFormat="0" applyBorder="0" applyAlignment="0" applyProtection="0">
      <alignment vertical="center"/>
    </xf>
    <xf numFmtId="0" fontId="79" fillId="0" borderId="9" applyNumberFormat="0" applyFill="0" applyProtection="0">
      <alignment horizontal="right" vertical="center"/>
    </xf>
    <xf numFmtId="0" fontId="60" fillId="6" borderId="0" applyNumberFormat="0" applyBorder="0" applyAlignment="0" applyProtection="0">
      <alignment vertical="center"/>
    </xf>
    <xf numFmtId="0" fontId="8" fillId="0" borderId="0">
      <alignment vertical="center"/>
    </xf>
    <xf numFmtId="0" fontId="60" fillId="6" borderId="0" applyNumberFormat="0" applyBorder="0" applyAlignment="0" applyProtection="0">
      <alignment vertical="center"/>
    </xf>
    <xf numFmtId="0" fontId="60" fillId="13" borderId="0" applyNumberFormat="0" applyBorder="0" applyAlignment="0" applyProtection="0">
      <alignment vertical="center"/>
    </xf>
    <xf numFmtId="192" fontId="66" fillId="0" borderId="0">
      <alignment vertical="center"/>
    </xf>
    <xf numFmtId="0" fontId="60" fillId="13" borderId="0" applyNumberFormat="0" applyBorder="0" applyAlignment="0" applyProtection="0">
      <alignment vertical="center"/>
    </xf>
    <xf numFmtId="0" fontId="60" fillId="13" borderId="0" applyNumberFormat="0" applyBorder="0" applyAlignment="0" applyProtection="0">
      <alignment vertical="center"/>
    </xf>
    <xf numFmtId="0" fontId="60" fillId="13" borderId="0" applyNumberFormat="0" applyBorder="0" applyAlignment="0" applyProtection="0">
      <alignment vertical="center"/>
    </xf>
    <xf numFmtId="0" fontId="60" fillId="13" borderId="0" applyNumberFormat="0" applyBorder="0" applyAlignment="0" applyProtection="0">
      <alignment vertical="center"/>
    </xf>
    <xf numFmtId="0" fontId="65" fillId="0" borderId="0" applyNumberFormat="0" applyFill="0" applyBorder="0" applyAlignment="0" applyProtection="0">
      <alignment vertical="center"/>
    </xf>
    <xf numFmtId="0" fontId="60" fillId="13" borderId="0" applyNumberFormat="0" applyBorder="0" applyAlignment="0" applyProtection="0">
      <alignment vertical="center"/>
    </xf>
    <xf numFmtId="0" fontId="65" fillId="0" borderId="0" applyNumberFormat="0" applyFill="0" applyBorder="0" applyAlignment="0" applyProtection="0">
      <alignment vertical="center"/>
    </xf>
    <xf numFmtId="0" fontId="60" fillId="13" borderId="0" applyNumberFormat="0" applyBorder="0" applyAlignment="0" applyProtection="0">
      <alignment vertical="center"/>
    </xf>
    <xf numFmtId="0" fontId="65" fillId="0" borderId="0" applyNumberFormat="0" applyFill="0" applyBorder="0" applyAlignment="0" applyProtection="0">
      <alignment vertical="center"/>
    </xf>
    <xf numFmtId="183" fontId="8" fillId="0" borderId="0" applyFont="0" applyFill="0" applyBorder="0" applyAlignment="0" applyProtection="0">
      <alignment vertical="center"/>
    </xf>
    <xf numFmtId="0" fontId="8" fillId="0" borderId="0">
      <alignment vertical="center"/>
    </xf>
    <xf numFmtId="0" fontId="60" fillId="13" borderId="0" applyNumberFormat="0" applyBorder="0" applyAlignment="0" applyProtection="0">
      <alignment vertical="center"/>
    </xf>
    <xf numFmtId="0" fontId="65" fillId="0" borderId="0" applyNumberFormat="0" applyFill="0" applyBorder="0" applyAlignment="0" applyProtection="0">
      <alignment vertical="center"/>
    </xf>
    <xf numFmtId="0" fontId="72" fillId="5" borderId="0" applyNumberFormat="0" applyBorder="0" applyAlignment="0" applyProtection="0">
      <alignment vertical="center"/>
    </xf>
    <xf numFmtId="0" fontId="65" fillId="0" borderId="0" applyNumberFormat="0" applyFill="0" applyBorder="0" applyAlignment="0" applyProtection="0">
      <alignment vertical="center"/>
    </xf>
    <xf numFmtId="0" fontId="60" fillId="13" borderId="0" applyNumberFormat="0" applyBorder="0" applyAlignment="0" applyProtection="0">
      <alignment vertical="center"/>
    </xf>
    <xf numFmtId="0" fontId="72" fillId="5" borderId="0" applyNumberFormat="0" applyBorder="0" applyAlignment="0" applyProtection="0">
      <alignment vertical="center"/>
    </xf>
    <xf numFmtId="0" fontId="65" fillId="0" borderId="0" applyNumberFormat="0" applyFill="0" applyBorder="0" applyAlignment="0" applyProtection="0">
      <alignment vertical="center"/>
    </xf>
    <xf numFmtId="0" fontId="60" fillId="13" borderId="0" applyNumberFormat="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72" fillId="5" borderId="0" applyNumberFormat="0" applyBorder="0" applyAlignment="0" applyProtection="0">
      <alignment vertical="center"/>
    </xf>
    <xf numFmtId="0" fontId="65" fillId="0" borderId="0" applyNumberFormat="0" applyFill="0" applyBorder="0" applyAlignment="0" applyProtection="0">
      <alignment vertical="center"/>
    </xf>
    <xf numFmtId="0" fontId="60" fillId="13" borderId="0" applyNumberFormat="0" applyBorder="0" applyAlignment="0" applyProtection="0">
      <alignment vertical="center"/>
    </xf>
    <xf numFmtId="0" fontId="60" fillId="9" borderId="0" applyNumberFormat="0" applyBorder="0" applyAlignment="0" applyProtection="0">
      <alignment vertical="center"/>
    </xf>
    <xf numFmtId="9" fontId="8" fillId="0" borderId="0" applyFont="0" applyFill="0" applyBorder="0" applyAlignment="0" applyProtection="0">
      <alignment vertical="center"/>
    </xf>
    <xf numFmtId="0" fontId="72" fillId="5" borderId="0" applyNumberFormat="0" applyBorder="0" applyAlignment="0" applyProtection="0">
      <alignment vertical="center"/>
    </xf>
    <xf numFmtId="0" fontId="5" fillId="28" borderId="0" applyNumberFormat="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5" fillId="28" borderId="0" applyNumberFormat="0" applyBorder="0" applyAlignment="0" applyProtection="0">
      <alignment vertical="center"/>
    </xf>
    <xf numFmtId="9" fontId="8" fillId="0" borderId="0" applyFont="0" applyFill="0" applyBorder="0" applyAlignment="0" applyProtection="0">
      <alignment vertical="center"/>
    </xf>
    <xf numFmtId="0" fontId="5" fillId="28" borderId="0" applyNumberFormat="0" applyBorder="0" applyAlignment="0" applyProtection="0">
      <alignment vertical="center"/>
    </xf>
    <xf numFmtId="0" fontId="97" fillId="63" borderId="0" applyNumberFormat="0" applyBorder="0" applyAlignment="0" applyProtection="0">
      <alignment vertical="center"/>
    </xf>
    <xf numFmtId="9" fontId="8" fillId="0" borderId="0" applyFont="0" applyFill="0" applyBorder="0" applyAlignment="0" applyProtection="0">
      <alignment vertical="center"/>
    </xf>
    <xf numFmtId="0" fontId="5" fillId="28" borderId="0" applyNumberFormat="0" applyBorder="0" applyAlignment="0" applyProtection="0">
      <alignment vertical="center"/>
    </xf>
    <xf numFmtId="9" fontId="8" fillId="0" borderId="0" applyFont="0" applyFill="0" applyBorder="0" applyAlignment="0" applyProtection="0">
      <alignment vertical="center"/>
    </xf>
    <xf numFmtId="0" fontId="5" fillId="6" borderId="0" applyNumberFormat="0" applyBorder="0" applyAlignment="0" applyProtection="0">
      <alignment vertical="center"/>
    </xf>
    <xf numFmtId="0" fontId="68" fillId="11" borderId="12" applyNumberFormat="0" applyAlignment="0" applyProtection="0">
      <alignment vertical="center"/>
    </xf>
    <xf numFmtId="9" fontId="8" fillId="0" borderId="0" applyFont="0" applyFill="0" applyBorder="0" applyAlignment="0" applyProtection="0">
      <alignment vertical="center"/>
    </xf>
    <xf numFmtId="0" fontId="5" fillId="11" borderId="0" applyNumberFormat="0" applyBorder="0" applyAlignment="0" applyProtection="0">
      <alignment vertical="center"/>
    </xf>
    <xf numFmtId="0" fontId="8" fillId="0" borderId="0">
      <alignment vertical="center"/>
    </xf>
    <xf numFmtId="0" fontId="5" fillId="6" borderId="0" applyNumberFormat="0" applyBorder="0" applyAlignment="0" applyProtection="0">
      <alignment vertical="center"/>
    </xf>
    <xf numFmtId="0" fontId="68" fillId="11" borderId="12" applyNumberFormat="0" applyAlignment="0" applyProtection="0">
      <alignment vertical="center"/>
    </xf>
    <xf numFmtId="0" fontId="79" fillId="0" borderId="9" applyNumberFormat="0" applyFill="0" applyProtection="0">
      <alignment horizontal="left" vertical="center"/>
    </xf>
    <xf numFmtId="0" fontId="5" fillId="11" borderId="0" applyNumberFormat="0" applyBorder="0" applyAlignment="0" applyProtection="0">
      <alignment vertical="center"/>
    </xf>
    <xf numFmtId="0" fontId="8" fillId="0" borderId="0">
      <alignment vertical="center"/>
    </xf>
    <xf numFmtId="0" fontId="5" fillId="6" borderId="0" applyNumberFormat="0" applyBorder="0" applyAlignment="0" applyProtection="0">
      <alignment vertical="center"/>
    </xf>
    <xf numFmtId="0" fontId="68" fillId="11" borderId="12" applyNumberFormat="0" applyAlignment="0" applyProtection="0">
      <alignment vertical="center"/>
    </xf>
    <xf numFmtId="0" fontId="8" fillId="0" borderId="0">
      <alignment vertical="center"/>
    </xf>
    <xf numFmtId="0" fontId="5" fillId="6" borderId="0" applyNumberFormat="0" applyBorder="0" applyAlignment="0" applyProtection="0">
      <alignment vertical="center"/>
    </xf>
    <xf numFmtId="0" fontId="68" fillId="11" borderId="12" applyNumberFormat="0" applyAlignment="0" applyProtection="0">
      <alignment vertical="center"/>
    </xf>
    <xf numFmtId="0" fontId="60" fillId="6" borderId="0" applyNumberFormat="0" applyBorder="0" applyAlignment="0" applyProtection="0">
      <alignment vertical="center"/>
    </xf>
    <xf numFmtId="0" fontId="81" fillId="0" borderId="0" applyNumberFormat="0" applyFill="0" applyBorder="0" applyAlignment="0" applyProtection="0">
      <alignment vertical="center"/>
    </xf>
    <xf numFmtId="0" fontId="60" fillId="6" borderId="0" applyNumberFormat="0" applyBorder="0" applyAlignment="0" applyProtection="0">
      <alignment vertical="center"/>
    </xf>
    <xf numFmtId="0" fontId="60" fillId="6" borderId="0" applyNumberFormat="0" applyBorder="0" applyAlignment="0" applyProtection="0">
      <alignment vertical="center"/>
    </xf>
    <xf numFmtId="0" fontId="8" fillId="66" borderId="0" applyNumberFormat="0" applyFont="0" applyBorder="0" applyAlignment="0" applyProtection="0">
      <alignment vertical="center"/>
    </xf>
    <xf numFmtId="0" fontId="60" fillId="7" borderId="0" applyNumberFormat="0" applyBorder="0" applyAlignment="0" applyProtection="0">
      <alignment vertical="center"/>
    </xf>
    <xf numFmtId="0" fontId="60" fillId="9" borderId="0" applyNumberFormat="0" applyBorder="0" applyAlignment="0" applyProtection="0">
      <alignment vertical="center"/>
    </xf>
    <xf numFmtId="0" fontId="66" fillId="0" borderId="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87" fillId="0" borderId="19">
      <alignment horizontal="center" vertical="center"/>
    </xf>
    <xf numFmtId="0" fontId="73" fillId="0" borderId="15" applyNumberFormat="0" applyFill="0" applyProtection="0">
      <alignment horizontal="left" vertical="center"/>
    </xf>
    <xf numFmtId="0" fontId="126" fillId="0" borderId="35" applyNumberFormat="0" applyFill="0" applyAlignment="0" applyProtection="0">
      <alignment vertical="center"/>
    </xf>
    <xf numFmtId="0" fontId="8" fillId="0" borderId="0">
      <alignment vertical="center"/>
    </xf>
    <xf numFmtId="0" fontId="60" fillId="9" borderId="0" applyNumberFormat="0" applyBorder="0" applyAlignment="0" applyProtection="0">
      <alignment vertical="center"/>
    </xf>
    <xf numFmtId="9" fontId="8" fillId="0" borderId="0" applyFont="0" applyFill="0" applyBorder="0" applyAlignment="0" applyProtection="0">
      <alignment vertical="center"/>
    </xf>
    <xf numFmtId="0" fontId="61" fillId="0" borderId="11" applyNumberFormat="0" applyFill="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61" fillId="0" borderId="11" applyNumberFormat="0" applyFill="0" applyAlignment="0" applyProtection="0">
      <alignment vertical="center"/>
    </xf>
    <xf numFmtId="0" fontId="60" fillId="12" borderId="0" applyNumberFormat="0" applyBorder="0" applyAlignment="0" applyProtection="0">
      <alignment vertical="center"/>
    </xf>
    <xf numFmtId="0" fontId="5" fillId="19" borderId="0" applyNumberFormat="0" applyBorder="0" applyAlignment="0" applyProtection="0">
      <alignment vertical="center"/>
    </xf>
    <xf numFmtId="0" fontId="8" fillId="0" borderId="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75" fillId="17" borderId="1" applyNumberFormat="0" applyBorder="0" applyAlignment="0" applyProtection="0">
      <alignment vertical="center"/>
    </xf>
    <xf numFmtId="0" fontId="5" fillId="28" borderId="0" applyNumberFormat="0" applyBorder="0" applyAlignment="0" applyProtection="0">
      <alignment vertical="center"/>
    </xf>
    <xf numFmtId="0" fontId="60" fillId="27" borderId="0" applyNumberFormat="0" applyBorder="0" applyAlignment="0" applyProtection="0">
      <alignment vertical="center"/>
    </xf>
    <xf numFmtId="0" fontId="115" fillId="0" borderId="29" applyNumberFormat="0" applyFill="0" applyAlignment="0" applyProtection="0">
      <alignment vertical="center"/>
    </xf>
    <xf numFmtId="0" fontId="89" fillId="18" borderId="0" applyNumberFormat="0" applyBorder="0" applyAlignment="0" applyProtection="0">
      <alignment vertical="center"/>
    </xf>
    <xf numFmtId="0" fontId="8" fillId="0" borderId="0">
      <alignment vertical="center"/>
    </xf>
    <xf numFmtId="0" fontId="60" fillId="27" borderId="0" applyNumberFormat="0" applyBorder="0" applyAlignment="0" applyProtection="0">
      <alignment vertical="center"/>
    </xf>
    <xf numFmtId="0" fontId="89" fillId="18" borderId="0" applyNumberFormat="0" applyBorder="0" applyAlignment="0" applyProtection="0">
      <alignment vertical="center"/>
    </xf>
    <xf numFmtId="0" fontId="8" fillId="0" borderId="0">
      <alignment vertical="center"/>
    </xf>
    <xf numFmtId="0" fontId="60" fillId="12" borderId="0" applyNumberFormat="0" applyBorder="0" applyAlignment="0" applyProtection="0">
      <alignment vertical="center"/>
    </xf>
    <xf numFmtId="0" fontId="127" fillId="11" borderId="34">
      <alignment horizontal="left" vertical="center"/>
      <protection locked="0" hidden="1"/>
    </xf>
    <xf numFmtId="0" fontId="60" fillId="12" borderId="0" applyNumberFormat="0" applyBorder="0" applyAlignment="0" applyProtection="0">
      <alignment vertical="center"/>
    </xf>
    <xf numFmtId="0" fontId="127" fillId="11" borderId="34">
      <alignment horizontal="left" vertical="center"/>
      <protection locked="0" hidden="1"/>
    </xf>
    <xf numFmtId="0" fontId="115" fillId="0" borderId="29" applyNumberFormat="0" applyFill="0" applyAlignment="0" applyProtection="0">
      <alignment vertical="center"/>
    </xf>
    <xf numFmtId="0" fontId="60" fillId="12" borderId="0" applyNumberFormat="0" applyBorder="0" applyAlignment="0" applyProtection="0">
      <alignment vertical="center"/>
    </xf>
    <xf numFmtId="193" fontId="8" fillId="0" borderId="0" applyFont="0" applyFill="0" applyBorder="0" applyAlignment="0" applyProtection="0">
      <alignment vertical="center"/>
    </xf>
    <xf numFmtId="0" fontId="110" fillId="0" borderId="32" applyNumberFormat="0" applyFill="0" applyAlignment="0" applyProtection="0">
      <alignment vertical="center"/>
    </xf>
    <xf numFmtId="0" fontId="60" fillId="12" borderId="0" applyNumberFormat="0" applyBorder="0" applyAlignment="0" applyProtection="0">
      <alignment vertical="center"/>
    </xf>
    <xf numFmtId="0" fontId="83" fillId="0" borderId="31" applyNumberFormat="0" applyFill="0" applyAlignment="0" applyProtection="0">
      <alignment vertical="center"/>
    </xf>
    <xf numFmtId="0" fontId="72" fillId="15" borderId="0" applyNumberFormat="0" applyBorder="0" applyAlignment="0" applyProtection="0">
      <alignment vertical="center"/>
    </xf>
    <xf numFmtId="0" fontId="60" fillId="12" borderId="0" applyNumberFormat="0" applyBorder="0" applyAlignment="0" applyProtection="0">
      <alignment vertical="center"/>
    </xf>
    <xf numFmtId="0" fontId="83" fillId="0" borderId="31" applyNumberFormat="0" applyFill="0" applyAlignment="0" applyProtection="0">
      <alignment vertical="center"/>
    </xf>
    <xf numFmtId="0" fontId="72" fillId="15" borderId="0" applyNumberFormat="0" applyBorder="0" applyAlignment="0" applyProtection="0">
      <alignment vertical="center"/>
    </xf>
    <xf numFmtId="0" fontId="60" fillId="12" borderId="0" applyNumberFormat="0" applyBorder="0" applyAlignment="0" applyProtection="0">
      <alignment vertical="center"/>
    </xf>
    <xf numFmtId="0" fontId="83" fillId="0" borderId="18" applyNumberFormat="0" applyFill="0" applyAlignment="0" applyProtection="0">
      <alignment vertical="center"/>
    </xf>
    <xf numFmtId="0" fontId="61" fillId="0" borderId="11" applyNumberFormat="0" applyFill="0" applyAlignment="0" applyProtection="0">
      <alignment vertical="center"/>
    </xf>
    <xf numFmtId="0" fontId="60" fillId="12" borderId="0" applyNumberFormat="0" applyBorder="0" applyAlignment="0" applyProtection="0">
      <alignment vertical="center"/>
    </xf>
    <xf numFmtId="0" fontId="83" fillId="0" borderId="18" applyNumberFormat="0" applyFill="0" applyAlignment="0" applyProtection="0">
      <alignment vertical="center"/>
    </xf>
    <xf numFmtId="9" fontId="8" fillId="0" borderId="0" applyFont="0" applyFill="0" applyBorder="0" applyAlignment="0" applyProtection="0">
      <alignment vertical="center"/>
    </xf>
    <xf numFmtId="0" fontId="61" fillId="0" borderId="11" applyNumberFormat="0" applyFill="0" applyAlignment="0" applyProtection="0">
      <alignment vertical="center"/>
    </xf>
    <xf numFmtId="0" fontId="5" fillId="17" borderId="0" applyNumberFormat="0" applyBorder="0" applyAlignment="0" applyProtection="0">
      <alignment vertical="center"/>
    </xf>
    <xf numFmtId="0" fontId="5" fillId="11" borderId="0" applyNumberFormat="0" applyBorder="0" applyAlignment="0" applyProtection="0">
      <alignment vertical="center"/>
    </xf>
    <xf numFmtId="0" fontId="110" fillId="0" borderId="32" applyNumberFormat="0" applyFill="0" applyAlignment="0" applyProtection="0">
      <alignment vertical="center"/>
    </xf>
    <xf numFmtId="0" fontId="5" fillId="11" borderId="0" applyNumberFormat="0" applyBorder="0" applyAlignment="0" applyProtection="0">
      <alignment vertical="center"/>
    </xf>
    <xf numFmtId="0" fontId="87" fillId="0" borderId="0" applyNumberFormat="0" applyFill="0" applyBorder="0" applyAlignment="0" applyProtection="0">
      <alignment vertical="center"/>
    </xf>
    <xf numFmtId="0" fontId="8" fillId="0" borderId="0">
      <alignment vertical="center"/>
    </xf>
    <xf numFmtId="0" fontId="8" fillId="0" borderId="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7" borderId="0" applyNumberFormat="0" applyBorder="0" applyAlignment="0" applyProtection="0">
      <alignment vertical="center"/>
    </xf>
    <xf numFmtId="0" fontId="61" fillId="0" borderId="11" applyNumberFormat="0" applyFill="0" applyAlignment="0" applyProtection="0">
      <alignment vertical="center"/>
    </xf>
    <xf numFmtId="194" fontId="8" fillId="0" borderId="0" applyFont="0" applyFill="0" applyBorder="0" applyAlignment="0" applyProtection="0">
      <alignment vertical="center"/>
    </xf>
    <xf numFmtId="9" fontId="8" fillId="0" borderId="0" applyFont="0" applyFill="0" applyBorder="0" applyAlignment="0" applyProtection="0">
      <alignment vertical="center"/>
    </xf>
    <xf numFmtId="190" fontId="8" fillId="0" borderId="0" applyFont="0" applyFill="0" applyBorder="0" applyAlignment="0" applyProtection="0">
      <alignment vertical="center"/>
    </xf>
    <xf numFmtId="0" fontId="110" fillId="0" borderId="32" applyNumberFormat="0" applyFill="0" applyAlignment="0" applyProtection="0">
      <alignment vertical="center"/>
    </xf>
    <xf numFmtId="0" fontId="128" fillId="0" borderId="0" applyNumberFormat="0" applyFill="0" applyBorder="0" applyAlignment="0" applyProtection="0">
      <alignment vertical="center"/>
    </xf>
    <xf numFmtId="181" fontId="66" fillId="0" borderId="0">
      <alignment vertical="center"/>
    </xf>
    <xf numFmtId="0" fontId="115" fillId="0" borderId="29" applyNumberFormat="0" applyFill="0" applyAlignment="0" applyProtection="0">
      <alignment vertical="center"/>
    </xf>
    <xf numFmtId="0" fontId="89" fillId="18" borderId="0" applyNumberFormat="0" applyBorder="0" applyAlignment="0" applyProtection="0">
      <alignment vertical="center"/>
    </xf>
    <xf numFmtId="0" fontId="8" fillId="0" borderId="0">
      <alignment vertical="center"/>
    </xf>
    <xf numFmtId="15" fontId="117" fillId="0" borderId="0">
      <alignment vertical="center"/>
    </xf>
    <xf numFmtId="0" fontId="88" fillId="0" borderId="0">
      <alignment vertical="center"/>
    </xf>
    <xf numFmtId="15" fontId="117" fillId="0" borderId="0">
      <alignment vertical="center"/>
    </xf>
    <xf numFmtId="195" fontId="66" fillId="0" borderId="0">
      <alignment vertical="center"/>
    </xf>
    <xf numFmtId="0" fontId="116" fillId="15" borderId="0" applyNumberFormat="0" applyBorder="0" applyAlignment="0" applyProtection="0">
      <alignment vertical="center"/>
    </xf>
    <xf numFmtId="0" fontId="75" fillId="6" borderId="0" applyNumberFormat="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0" fontId="8" fillId="0" borderId="0">
      <alignment vertical="center"/>
    </xf>
    <xf numFmtId="0" fontId="130" fillId="0" borderId="36" applyNumberFormat="0" applyFill="0" applyAlignment="0" applyProtection="0">
      <alignment vertical="center"/>
    </xf>
    <xf numFmtId="0" fontId="104" fillId="0" borderId="25" applyNumberFormat="0" applyAlignment="0" applyProtection="0">
      <alignment horizontal="left" vertical="center"/>
    </xf>
    <xf numFmtId="0" fontId="67" fillId="9" borderId="0" applyNumberFormat="0" applyBorder="0" applyAlignment="0" applyProtection="0">
      <alignment vertical="center"/>
    </xf>
    <xf numFmtId="0" fontId="104" fillId="0" borderId="33">
      <alignment horizontal="left" vertical="center"/>
    </xf>
    <xf numFmtId="0" fontId="104" fillId="0" borderId="33">
      <alignment horizontal="left" vertical="center"/>
    </xf>
    <xf numFmtId="0" fontId="75" fillId="17" borderId="1" applyNumberFormat="0" applyBorder="0" applyAlignment="0" applyProtection="0">
      <alignment vertical="center"/>
    </xf>
    <xf numFmtId="43" fontId="0" fillId="0" borderId="0" applyFont="0" applyFill="0" applyBorder="0" applyAlignment="0" applyProtection="0">
      <alignment vertical="center"/>
    </xf>
    <xf numFmtId="0" fontId="75" fillId="17" borderId="1" applyNumberFormat="0" applyBorder="0" applyAlignment="0" applyProtection="0">
      <alignment vertical="center"/>
    </xf>
    <xf numFmtId="43" fontId="0" fillId="0" borderId="0" applyFont="0" applyFill="0" applyBorder="0" applyAlignment="0" applyProtection="0">
      <alignment vertical="center"/>
    </xf>
    <xf numFmtId="0" fontId="75" fillId="17" borderId="1" applyNumberFormat="0" applyBorder="0" applyAlignment="0" applyProtection="0">
      <alignment vertical="center"/>
    </xf>
    <xf numFmtId="0" fontId="75" fillId="17" borderId="1" applyNumberFormat="0" applyBorder="0" applyAlignment="0" applyProtection="0">
      <alignment vertical="center"/>
    </xf>
    <xf numFmtId="0" fontId="8" fillId="0" borderId="0">
      <alignment vertical="center"/>
    </xf>
    <xf numFmtId="0" fontId="75" fillId="17" borderId="1" applyNumberFormat="0" applyBorder="0" applyAlignment="0" applyProtection="0">
      <alignment vertical="center"/>
    </xf>
    <xf numFmtId="0" fontId="75" fillId="17" borderId="1" applyNumberFormat="0" applyBorder="0" applyAlignment="0" applyProtection="0">
      <alignment vertical="center"/>
    </xf>
    <xf numFmtId="185" fontId="123" fillId="62" borderId="0">
      <alignment vertical="center"/>
    </xf>
    <xf numFmtId="0" fontId="67" fillId="36" borderId="0" applyNumberFormat="0" applyBorder="0" applyAlignment="0" applyProtection="0">
      <alignment vertical="center"/>
    </xf>
    <xf numFmtId="0" fontId="8" fillId="0" borderId="0">
      <alignment vertical="center"/>
    </xf>
    <xf numFmtId="185" fontId="124" fillId="64" borderId="0">
      <alignment vertical="center"/>
    </xf>
    <xf numFmtId="38" fontId="8" fillId="0" borderId="0" applyFont="0" applyFill="0" applyBorder="0" applyAlignment="0" applyProtection="0">
      <alignment vertical="center"/>
    </xf>
    <xf numFmtId="0" fontId="81" fillId="0" borderId="0" applyNumberFormat="0" applyFill="0" applyBorder="0" applyAlignment="0" applyProtection="0">
      <alignment vertical="center"/>
    </xf>
    <xf numFmtId="40" fontId="8" fillId="0" borderId="0" applyFont="0" applyFill="0" applyBorder="0" applyAlignment="0" applyProtection="0">
      <alignment vertical="center"/>
    </xf>
    <xf numFmtId="0" fontId="8" fillId="0" borderId="0">
      <alignment vertical="center"/>
    </xf>
    <xf numFmtId="0" fontId="73" fillId="0" borderId="15" applyNumberFormat="0" applyFill="0" applyProtection="0">
      <alignment horizontal="center" vertical="center"/>
    </xf>
    <xf numFmtId="0" fontId="8" fillId="0" borderId="0">
      <alignment vertical="center"/>
    </xf>
    <xf numFmtId="182" fontId="8" fillId="0" borderId="0" applyFont="0" applyFill="0" applyBorder="0" applyAlignment="0" applyProtection="0">
      <alignment vertical="center"/>
    </xf>
    <xf numFmtId="43" fontId="0" fillId="0" borderId="0" applyFont="0" applyFill="0" applyBorder="0" applyAlignment="0" applyProtection="0">
      <alignment vertical="center"/>
    </xf>
    <xf numFmtId="178" fontId="8" fillId="0" borderId="0" applyFont="0" applyFill="0" applyBorder="0" applyAlignment="0" applyProtection="0">
      <alignment vertical="center"/>
    </xf>
    <xf numFmtId="40" fontId="125" fillId="61" borderId="34">
      <alignment horizontal="centerContinuous" vertical="center"/>
    </xf>
    <xf numFmtId="0" fontId="61" fillId="0" borderId="11" applyNumberFormat="0" applyFill="0" applyAlignment="0" applyProtection="0">
      <alignment vertical="center"/>
    </xf>
    <xf numFmtId="1" fontId="79" fillId="0" borderId="15" applyFill="0" applyProtection="0">
      <alignment horizontal="center" vertical="center"/>
    </xf>
    <xf numFmtId="1" fontId="79" fillId="0" borderId="15" applyFill="0" applyProtection="0">
      <alignment horizontal="center" vertical="center"/>
    </xf>
    <xf numFmtId="40" fontId="125" fillId="61" borderId="34">
      <alignment horizontal="centerContinuous" vertical="center"/>
    </xf>
    <xf numFmtId="37" fontId="98" fillId="0" borderId="0">
      <alignment vertical="center"/>
    </xf>
    <xf numFmtId="0" fontId="87" fillId="0" borderId="19">
      <alignment horizontal="center" vertical="center"/>
    </xf>
    <xf numFmtId="9" fontId="8" fillId="0" borderId="0" applyFont="0" applyFill="0" applyBorder="0" applyAlignment="0" applyProtection="0">
      <alignment vertical="center"/>
    </xf>
    <xf numFmtId="37" fontId="98" fillId="0" borderId="0">
      <alignment vertical="center"/>
    </xf>
    <xf numFmtId="0" fontId="87" fillId="0" borderId="19">
      <alignment horizontal="center" vertical="center"/>
    </xf>
    <xf numFmtId="37" fontId="98" fillId="0" borderId="0">
      <alignment vertical="center"/>
    </xf>
    <xf numFmtId="0" fontId="87" fillId="0" borderId="19">
      <alignment horizontal="center" vertical="center"/>
    </xf>
    <xf numFmtId="0" fontId="0" fillId="0" borderId="0">
      <alignment vertical="center"/>
    </xf>
    <xf numFmtId="37" fontId="98" fillId="0" borderId="0">
      <alignment vertical="center"/>
    </xf>
    <xf numFmtId="0" fontId="87" fillId="0" borderId="19">
      <alignment horizontal="center" vertical="center"/>
    </xf>
    <xf numFmtId="9" fontId="8" fillId="0" borderId="0" applyFont="0" applyFill="0" applyBorder="0" applyAlignment="0" applyProtection="0">
      <alignment vertical="center"/>
    </xf>
    <xf numFmtId="188" fontId="79" fillId="0" borderId="0">
      <alignment vertical="center"/>
    </xf>
    <xf numFmtId="0" fontId="78" fillId="0" borderId="0">
      <alignment vertical="center"/>
    </xf>
    <xf numFmtId="9" fontId="8" fillId="0" borderId="0" applyFont="0" applyFill="0" applyBorder="0" applyAlignment="0" applyProtection="0">
      <alignment vertical="center"/>
    </xf>
    <xf numFmtId="14" fontId="69" fillId="0" borderId="0">
      <alignment horizontal="center" vertical="center" wrapText="1"/>
      <protection locked="0"/>
    </xf>
    <xf numFmtId="3" fontId="8" fillId="0" borderId="0" applyFont="0" applyFill="0" applyBorder="0" applyAlignment="0" applyProtection="0">
      <alignment vertical="center"/>
    </xf>
    <xf numFmtId="0" fontId="8" fillId="0" borderId="0">
      <alignment vertical="center"/>
    </xf>
    <xf numFmtId="0" fontId="68" fillId="11" borderId="12" applyNumberFormat="0" applyAlignment="0" applyProtection="0">
      <alignment vertical="center"/>
    </xf>
    <xf numFmtId="0" fontId="8" fillId="0" borderId="0">
      <alignment vertical="center"/>
    </xf>
    <xf numFmtId="10" fontId="8" fillId="0" borderId="0" applyFont="0" applyFill="0" applyBorder="0" applyAlignment="0" applyProtection="0">
      <alignment vertical="center"/>
    </xf>
    <xf numFmtId="0" fontId="0" fillId="0" borderId="0">
      <alignment vertical="center"/>
    </xf>
    <xf numFmtId="0" fontId="99" fillId="33" borderId="22">
      <alignment vertical="center"/>
      <protection locked="0"/>
    </xf>
    <xf numFmtId="0" fontId="8" fillId="0" borderId="0">
      <alignment vertical="center"/>
    </xf>
    <xf numFmtId="9" fontId="8" fillId="0" borderId="0" applyFont="0" applyFill="0" applyBorder="0" applyAlignment="0" applyProtection="0">
      <alignment vertical="center"/>
    </xf>
    <xf numFmtId="196" fontId="8" fillId="0" borderId="0" applyFont="0" applyFill="0" applyProtection="0">
      <alignment vertical="center"/>
    </xf>
    <xf numFmtId="0" fontId="8" fillId="0" borderId="0">
      <alignment vertical="center"/>
    </xf>
    <xf numFmtId="0" fontId="65" fillId="0" borderId="0" applyNumberFormat="0" applyFill="0" applyBorder="0" applyAlignment="0" applyProtection="0">
      <alignment vertical="center"/>
    </xf>
    <xf numFmtId="9" fontId="8" fillId="0" borderId="0" applyFont="0" applyFill="0" applyBorder="0" applyAlignment="0" applyProtection="0">
      <alignment vertical="center"/>
    </xf>
    <xf numFmtId="0" fontId="109" fillId="0" borderId="0" applyNumberFormat="0" applyFill="0" applyBorder="0" applyAlignment="0" applyProtection="0">
      <alignment vertical="center"/>
    </xf>
    <xf numFmtId="0" fontId="67" fillId="65" borderId="0" applyNumberFormat="0" applyBorder="0" applyAlignment="0" applyProtection="0">
      <alignment vertical="center"/>
    </xf>
    <xf numFmtId="0" fontId="8" fillId="0" borderId="0" applyNumberFormat="0" applyFont="0" applyFill="0" applyBorder="0" applyAlignment="0" applyProtection="0">
      <alignment horizontal="left" vertical="center"/>
    </xf>
    <xf numFmtId="15" fontId="8" fillId="0" borderId="0" applyFont="0" applyFill="0" applyBorder="0" applyAlignment="0" applyProtection="0">
      <alignment vertical="center"/>
    </xf>
    <xf numFmtId="0" fontId="87" fillId="0" borderId="19">
      <alignment horizontal="center" vertical="center"/>
    </xf>
    <xf numFmtId="0" fontId="79" fillId="0" borderId="9" applyNumberFormat="0" applyFill="0" applyProtection="0">
      <alignment horizontal="right" vertical="center"/>
    </xf>
    <xf numFmtId="15" fontId="8" fillId="0" borderId="0" applyFont="0" applyFill="0" applyBorder="0" applyAlignment="0" applyProtection="0">
      <alignment vertical="center"/>
    </xf>
    <xf numFmtId="0" fontId="79" fillId="0" borderId="9" applyNumberFormat="0" applyFill="0" applyProtection="0">
      <alignment horizontal="right" vertical="center"/>
    </xf>
    <xf numFmtId="4" fontId="8" fillId="0" borderId="0" applyFont="0" applyFill="0" applyBorder="0" applyAlignment="0" applyProtection="0">
      <alignment vertical="center"/>
    </xf>
    <xf numFmtId="0" fontId="110" fillId="0" borderId="0" applyNumberFormat="0" applyFill="0" applyBorder="0" applyAlignment="0" applyProtection="0">
      <alignment vertical="center"/>
    </xf>
    <xf numFmtId="4" fontId="8" fillId="0" borderId="0" applyFont="0" applyFill="0" applyBorder="0" applyAlignment="0" applyProtection="0">
      <alignment vertical="center"/>
    </xf>
    <xf numFmtId="0" fontId="8" fillId="0" borderId="0">
      <alignment vertical="center"/>
    </xf>
    <xf numFmtId="0" fontId="79" fillId="0" borderId="9" applyNumberFormat="0" applyFill="0" applyProtection="0">
      <alignment horizontal="right" vertical="center"/>
    </xf>
    <xf numFmtId="0" fontId="0" fillId="0" borderId="0">
      <alignment vertical="center"/>
    </xf>
    <xf numFmtId="0" fontId="87" fillId="0" borderId="19">
      <alignment horizontal="center" vertical="center"/>
    </xf>
    <xf numFmtId="0" fontId="87" fillId="0" borderId="19">
      <alignment horizontal="center" vertical="center"/>
    </xf>
    <xf numFmtId="0" fontId="0" fillId="0" borderId="0">
      <alignment vertical="center"/>
    </xf>
    <xf numFmtId="0" fontId="87" fillId="0" borderId="19">
      <alignment horizontal="center" vertical="center"/>
    </xf>
    <xf numFmtId="0" fontId="87" fillId="0" borderId="19">
      <alignment horizontal="center" vertical="center"/>
    </xf>
    <xf numFmtId="3"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66" borderId="0" applyNumberFormat="0" applyFont="0" applyBorder="0" applyAlignment="0" applyProtection="0">
      <alignment vertical="center"/>
    </xf>
    <xf numFmtId="0" fontId="68" fillId="11" borderId="12" applyNumberFormat="0" applyAlignment="0" applyProtection="0">
      <alignment vertical="center"/>
    </xf>
    <xf numFmtId="0" fontId="8" fillId="0" borderId="0">
      <alignment vertical="center"/>
    </xf>
    <xf numFmtId="0" fontId="99" fillId="33" borderId="22">
      <alignment vertical="center"/>
      <protection locked="0"/>
    </xf>
    <xf numFmtId="0" fontId="120" fillId="0" borderId="0">
      <alignment vertical="center"/>
    </xf>
    <xf numFmtId="0" fontId="67" fillId="59" borderId="0" applyNumberFormat="0" applyBorder="0" applyAlignment="0" applyProtection="0">
      <alignment vertical="center"/>
    </xf>
    <xf numFmtId="0" fontId="99" fillId="33" borderId="22">
      <alignment vertical="center"/>
      <protection locked="0"/>
    </xf>
    <xf numFmtId="0" fontId="8" fillId="0" borderId="0">
      <alignment vertical="center"/>
    </xf>
    <xf numFmtId="0" fontId="99" fillId="33" borderId="22">
      <alignment vertical="center"/>
      <protection locked="0"/>
    </xf>
    <xf numFmtId="9" fontId="8" fillId="0" borderId="0" applyFont="0" applyFill="0" applyBorder="0" applyAlignment="0" applyProtection="0">
      <alignment vertical="center"/>
    </xf>
    <xf numFmtId="43" fontId="0"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0" fontId="65" fillId="0" borderId="0" applyNumberFormat="0" applyFill="0" applyBorder="0" applyAlignment="0" applyProtection="0">
      <alignment vertical="center"/>
    </xf>
    <xf numFmtId="9" fontId="8" fillId="0" borderId="0" applyFont="0" applyFill="0" applyBorder="0" applyAlignment="0" applyProtection="0">
      <alignment vertical="center"/>
    </xf>
    <xf numFmtId="187" fontId="0" fillId="0" borderId="0" applyFont="0" applyFill="0" applyBorder="0" applyAlignment="0" applyProtection="0">
      <alignment vertical="center"/>
    </xf>
    <xf numFmtId="0" fontId="131" fillId="0" borderId="0" applyNumberFormat="0" applyFill="0" applyBorder="0" applyAlignment="0" applyProtection="0">
      <alignment vertical="center"/>
    </xf>
    <xf numFmtId="9" fontId="8" fillId="0" borderId="0" applyFont="0" applyFill="0" applyBorder="0" applyAlignment="0" applyProtection="0">
      <alignment vertical="center"/>
    </xf>
    <xf numFmtId="0" fontId="81" fillId="0" borderId="0" applyNumberFormat="0" applyFill="0" applyBorder="0" applyAlignment="0" applyProtection="0">
      <alignment vertical="center"/>
    </xf>
    <xf numFmtId="0" fontId="72" fillId="5" borderId="0" applyNumberFormat="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pplyProtection="0"/>
    <xf numFmtId="9" fontId="8" fillId="0" borderId="0" applyFon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0" fontId="0" fillId="0" borderId="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0" fontId="130" fillId="0" borderId="36" applyNumberFormat="0" applyFill="0" applyAlignment="0" applyProtection="0">
      <alignment vertical="center"/>
    </xf>
    <xf numFmtId="0" fontId="8" fillId="0" borderId="0">
      <alignment vertical="center"/>
    </xf>
    <xf numFmtId="9" fontId="8" fillId="0" borderId="0" applyFont="0" applyFill="0" applyBorder="0" applyAlignment="0" applyProtection="0">
      <alignment vertical="center"/>
    </xf>
    <xf numFmtId="0" fontId="115" fillId="0" borderId="29" applyNumberFormat="0" applyFill="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0" fontId="79" fillId="0" borderId="9" applyNumberFormat="0" applyFill="0" applyProtection="0">
      <alignment horizontal="right" vertical="center"/>
    </xf>
    <xf numFmtId="9" fontId="8" fillId="0" borderId="0" applyFont="0" applyFill="0" applyBorder="0" applyAlignment="0" applyProtection="0">
      <alignment vertical="center"/>
    </xf>
    <xf numFmtId="0" fontId="126" fillId="0" borderId="35" applyNumberFormat="0" applyFill="0" applyAlignment="0" applyProtection="0">
      <alignment vertical="center"/>
    </xf>
    <xf numFmtId="0" fontId="8" fillId="0" borderId="0">
      <alignment vertical="center"/>
    </xf>
    <xf numFmtId="9" fontId="8" fillId="0" borderId="0" applyFont="0" applyFill="0" applyBorder="0" applyAlignment="0" applyProtection="0">
      <alignment vertical="center"/>
    </xf>
    <xf numFmtId="0" fontId="131" fillId="0" borderId="37" applyNumberFormat="0" applyFill="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0" fontId="109" fillId="0" borderId="0" applyNumberFormat="0" applyFill="0" applyBorder="0" applyAlignment="0" applyProtection="0">
      <alignment vertical="center"/>
    </xf>
    <xf numFmtId="0" fontId="65" fillId="0" borderId="0" applyNumberFormat="0" applyFill="0" applyBorder="0" applyAlignment="0" applyProtection="0">
      <alignment vertical="center"/>
    </xf>
    <xf numFmtId="9" fontId="8" fillId="0" borderId="0" applyFont="0" applyFill="0" applyBorder="0" applyAlignment="0" applyProtection="0">
      <alignment vertical="center"/>
    </xf>
    <xf numFmtId="0" fontId="81" fillId="0" borderId="0" applyNumberFormat="0" applyFill="0" applyBorder="0" applyAlignment="0" applyProtection="0">
      <alignment vertical="center"/>
    </xf>
    <xf numFmtId="9" fontId="8" fillId="0" borderId="0" applyFont="0" applyFill="0" applyBorder="0" applyAlignment="0" applyProtection="0">
      <alignment vertical="center"/>
    </xf>
    <xf numFmtId="0" fontId="81" fillId="0" borderId="0" applyNumberFormat="0" applyFill="0" applyBorder="0" applyAlignment="0" applyProtection="0">
      <alignment vertical="center"/>
    </xf>
    <xf numFmtId="176" fontId="8" fillId="0" borderId="0" applyFont="0" applyFill="0" applyBorder="0" applyAlignment="0" applyProtection="0">
      <alignment vertical="center"/>
    </xf>
    <xf numFmtId="0" fontId="80" fillId="0" borderId="9" applyNumberFormat="0" applyFill="0" applyProtection="0">
      <alignment horizontal="center" vertical="center"/>
    </xf>
    <xf numFmtId="0" fontId="79" fillId="0" borderId="9" applyNumberFormat="0" applyFill="0" applyProtection="0">
      <alignment horizontal="right" vertical="center"/>
    </xf>
    <xf numFmtId="0" fontId="79" fillId="0" borderId="9" applyNumberFormat="0" applyFill="0" applyProtection="0">
      <alignment horizontal="right" vertical="center"/>
    </xf>
    <xf numFmtId="0" fontId="61" fillId="0" borderId="11" applyNumberFormat="0" applyFill="0" applyAlignment="0" applyProtection="0">
      <alignment vertical="center"/>
    </xf>
    <xf numFmtId="0" fontId="61" fillId="0" borderId="11" applyNumberFormat="0" applyFill="0" applyAlignment="0" applyProtection="0">
      <alignment vertical="center"/>
    </xf>
    <xf numFmtId="0" fontId="115" fillId="0" borderId="29" applyNumberFormat="0" applyFill="0" applyAlignment="0" applyProtection="0">
      <alignment vertical="center"/>
    </xf>
    <xf numFmtId="0" fontId="61" fillId="0" borderId="11" applyNumberFormat="0" applyFill="0" applyAlignment="0" applyProtection="0">
      <alignment vertical="center"/>
    </xf>
    <xf numFmtId="0" fontId="8" fillId="0" borderId="0">
      <alignment vertical="center"/>
    </xf>
    <xf numFmtId="0" fontId="115" fillId="0" borderId="29" applyNumberFormat="0" applyFill="0" applyAlignment="0" applyProtection="0">
      <alignment vertical="center"/>
    </xf>
    <xf numFmtId="0" fontId="8" fillId="0" borderId="0">
      <alignment vertical="center"/>
    </xf>
    <xf numFmtId="0" fontId="115" fillId="0" borderId="29" applyNumberFormat="0" applyFill="0" applyAlignment="0" applyProtection="0">
      <alignment vertical="center"/>
    </xf>
    <xf numFmtId="0" fontId="8" fillId="0" borderId="0">
      <alignment vertical="center"/>
    </xf>
    <xf numFmtId="0" fontId="115" fillId="0" borderId="29" applyNumberFormat="0" applyFill="0" applyAlignment="0" applyProtection="0">
      <alignment vertical="center"/>
    </xf>
    <xf numFmtId="0" fontId="115" fillId="0" borderId="29" applyNumberFormat="0" applyFill="0" applyAlignment="0" applyProtection="0">
      <alignment vertical="center"/>
    </xf>
    <xf numFmtId="0" fontId="89" fillId="18" borderId="0" applyNumberFormat="0" applyBorder="0" applyAlignment="0" applyProtection="0">
      <alignment vertical="center"/>
    </xf>
    <xf numFmtId="0" fontId="110" fillId="0" borderId="32" applyNumberFormat="0" applyFill="0" applyAlignment="0" applyProtection="0">
      <alignment vertical="center"/>
    </xf>
    <xf numFmtId="0" fontId="115" fillId="0" borderId="29" applyNumberFormat="0" applyFill="0" applyAlignment="0" applyProtection="0">
      <alignment vertical="center"/>
    </xf>
    <xf numFmtId="0" fontId="115" fillId="0" borderId="29" applyNumberFormat="0" applyFill="0" applyAlignment="0" applyProtection="0">
      <alignment vertical="center"/>
    </xf>
    <xf numFmtId="0" fontId="115" fillId="0" borderId="29" applyNumberFormat="0" applyFill="0" applyAlignment="0" applyProtection="0">
      <alignment vertical="center"/>
    </xf>
    <xf numFmtId="0" fontId="115" fillId="0" borderId="29" applyNumberFormat="0" applyFill="0" applyAlignment="0" applyProtection="0">
      <alignment vertical="center"/>
    </xf>
    <xf numFmtId="0" fontId="8" fillId="0" borderId="0">
      <alignment vertical="center"/>
    </xf>
    <xf numFmtId="0" fontId="115" fillId="0" borderId="29" applyNumberFormat="0" applyFill="0" applyAlignment="0" applyProtection="0">
      <alignment vertical="center"/>
    </xf>
    <xf numFmtId="0" fontId="115" fillId="0" borderId="29" applyNumberFormat="0" applyFill="0" applyAlignment="0" applyProtection="0">
      <alignment vertical="center"/>
    </xf>
    <xf numFmtId="0" fontId="115" fillId="0" borderId="29" applyNumberFormat="0" applyFill="0" applyAlignment="0" applyProtection="0">
      <alignment vertical="center"/>
    </xf>
    <xf numFmtId="0" fontId="8" fillId="0" borderId="0"/>
    <xf numFmtId="0" fontId="8" fillId="0" borderId="0">
      <alignment vertical="center"/>
    </xf>
    <xf numFmtId="0" fontId="89" fillId="18" borderId="0" applyNumberFormat="0" applyBorder="0" applyAlignment="0" applyProtection="0">
      <alignment vertical="center"/>
    </xf>
    <xf numFmtId="0" fontId="131" fillId="0" borderId="37" applyNumberFormat="0" applyFill="0" applyAlignment="0" applyProtection="0">
      <alignment vertical="center"/>
    </xf>
    <xf numFmtId="0" fontId="89" fillId="18" borderId="0" applyNumberFormat="0" applyBorder="0" applyAlignment="0" applyProtection="0">
      <alignment vertical="center"/>
    </xf>
    <xf numFmtId="0" fontId="110" fillId="0" borderId="32" applyNumberFormat="0" applyFill="0" applyAlignment="0" applyProtection="0">
      <alignment vertical="center"/>
    </xf>
    <xf numFmtId="0" fontId="110" fillId="0" borderId="32" applyNumberFormat="0" applyFill="0" applyAlignment="0" applyProtection="0">
      <alignment vertical="center"/>
    </xf>
    <xf numFmtId="0" fontId="110" fillId="0" borderId="32" applyNumberFormat="0" applyFill="0" applyAlignment="0" applyProtection="0">
      <alignment vertical="center"/>
    </xf>
    <xf numFmtId="0" fontId="110" fillId="0" borderId="32" applyNumberFormat="0" applyFill="0" applyAlignment="0" applyProtection="0">
      <alignment vertical="center"/>
    </xf>
    <xf numFmtId="0" fontId="79" fillId="0" borderId="9" applyNumberFormat="0" applyFill="0" applyProtection="0">
      <alignment horizontal="left" vertical="center"/>
    </xf>
    <xf numFmtId="0" fontId="110" fillId="0" borderId="32" applyNumberFormat="0" applyFill="0" applyAlignment="0" applyProtection="0">
      <alignment vertical="center"/>
    </xf>
    <xf numFmtId="0" fontId="110" fillId="0" borderId="32" applyNumberFormat="0" applyFill="0" applyAlignment="0" applyProtection="0">
      <alignment vertical="center"/>
    </xf>
    <xf numFmtId="0" fontId="110" fillId="0" borderId="32" applyNumberFormat="0" applyFill="0" applyAlignment="0" applyProtection="0">
      <alignment vertical="center"/>
    </xf>
    <xf numFmtId="0" fontId="110" fillId="0" borderId="32" applyNumberFormat="0" applyFill="0" applyAlignment="0" applyProtection="0">
      <alignment vertical="center"/>
    </xf>
    <xf numFmtId="0" fontId="110" fillId="0" borderId="0" applyNumberFormat="0" applyFill="0" applyBorder="0" applyAlignment="0" applyProtection="0">
      <alignment vertical="center"/>
    </xf>
    <xf numFmtId="0" fontId="110" fillId="0" borderId="32" applyNumberFormat="0" applyFill="0" applyAlignment="0" applyProtection="0">
      <alignment vertical="center"/>
    </xf>
    <xf numFmtId="0" fontId="110" fillId="0" borderId="32" applyNumberFormat="0" applyFill="0" applyAlignment="0" applyProtection="0">
      <alignment vertical="center"/>
    </xf>
    <xf numFmtId="0" fontId="121" fillId="0" borderId="1">
      <alignment horizontal="left" vertical="center"/>
    </xf>
    <xf numFmtId="0" fontId="110" fillId="0" borderId="32" applyNumberFormat="0" applyFill="0" applyAlignment="0" applyProtection="0">
      <alignment vertical="center"/>
    </xf>
    <xf numFmtId="0" fontId="110" fillId="0" borderId="32" applyNumberFormat="0" applyFill="0" applyAlignment="0" applyProtection="0">
      <alignment vertical="center"/>
    </xf>
    <xf numFmtId="0" fontId="8" fillId="0" borderId="0">
      <alignment vertical="center"/>
    </xf>
    <xf numFmtId="1" fontId="79" fillId="0" borderId="15" applyFill="0" applyProtection="0">
      <alignment horizontal="center" vertical="center"/>
    </xf>
    <xf numFmtId="0" fontId="110" fillId="0" borderId="32" applyNumberFormat="0" applyFill="0" applyAlignment="0" applyProtection="0">
      <alignment vertical="center"/>
    </xf>
    <xf numFmtId="0" fontId="8" fillId="0" borderId="0">
      <alignment vertical="center"/>
    </xf>
    <xf numFmtId="187" fontId="0" fillId="0" borderId="0" applyFont="0" applyFill="0" applyBorder="0" applyAlignment="0" applyProtection="0">
      <alignment vertical="center"/>
    </xf>
    <xf numFmtId="0" fontId="131" fillId="0" borderId="0" applyNumberFormat="0" applyFill="0" applyBorder="0" applyAlignment="0" applyProtection="0">
      <alignment vertical="center"/>
    </xf>
    <xf numFmtId="43" fontId="0" fillId="0" borderId="0" applyFont="0" applyFill="0" applyBorder="0" applyAlignment="0" applyProtection="0">
      <alignment vertical="center"/>
    </xf>
    <xf numFmtId="0" fontId="110" fillId="0" borderId="0" applyNumberFormat="0" applyFill="0" applyBorder="0" applyAlignment="0" applyProtection="0">
      <alignment vertical="center"/>
    </xf>
    <xf numFmtId="43" fontId="0" fillId="0" borderId="0" applyFon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43" fontId="0" fillId="0" borderId="0" applyFont="0" applyFill="0" applyBorder="0" applyAlignment="0" applyProtection="0">
      <alignment vertical="center"/>
    </xf>
    <xf numFmtId="0" fontId="110" fillId="0" borderId="0" applyNumberFormat="0" applyFill="0" applyBorder="0" applyAlignment="0" applyProtection="0">
      <alignment vertical="center"/>
    </xf>
    <xf numFmtId="43" fontId="0" fillId="0" borderId="0" applyFon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43" fontId="0" fillId="0" borderId="0" applyFon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43" fontId="0" fillId="0" borderId="0" applyFont="0" applyFill="0" applyBorder="0" applyAlignment="0" applyProtection="0">
      <alignment vertical="center"/>
    </xf>
    <xf numFmtId="0" fontId="110" fillId="0" borderId="0" applyNumberFormat="0" applyFill="0" applyBorder="0" applyAlignment="0" applyProtection="0">
      <alignment vertical="center"/>
    </xf>
    <xf numFmtId="43" fontId="0" fillId="0" borderId="0" applyFont="0" applyFill="0" applyBorder="0" applyAlignment="0" applyProtection="0">
      <alignment vertical="center"/>
    </xf>
    <xf numFmtId="0" fontId="110" fillId="0" borderId="0" applyNumberFormat="0" applyFill="0" applyBorder="0" applyAlignment="0" applyProtection="0">
      <alignment vertical="center"/>
    </xf>
    <xf numFmtId="0" fontId="72" fillId="15"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10"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0" fillId="0" borderId="0">
      <alignment vertical="center"/>
    </xf>
    <xf numFmtId="0" fontId="81" fillId="0" borderId="0" applyNumberFormat="0" applyFill="0" applyBorder="0" applyAlignment="0" applyProtection="0">
      <alignment vertical="center"/>
    </xf>
    <xf numFmtId="0" fontId="68" fillId="11" borderId="12" applyNumberFormat="0" applyAlignment="0" applyProtection="0">
      <alignment vertical="center"/>
    </xf>
    <xf numFmtId="0" fontId="0" fillId="0" borderId="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0" fillId="0" borderId="9" applyNumberFormat="0" applyFill="0" applyProtection="0">
      <alignment horizontal="center" vertical="center"/>
    </xf>
    <xf numFmtId="0" fontId="8" fillId="0" borderId="0">
      <alignment vertical="center"/>
    </xf>
    <xf numFmtId="0" fontId="80" fillId="0" borderId="9" applyNumberFormat="0" applyFill="0" applyProtection="0">
      <alignment horizontal="center" vertical="center"/>
    </xf>
    <xf numFmtId="0" fontId="89" fillId="19" borderId="0" applyNumberFormat="0" applyBorder="0" applyAlignment="0" applyProtection="0">
      <alignment vertical="center"/>
    </xf>
    <xf numFmtId="0" fontId="80" fillId="0" borderId="9" applyNumberFormat="0" applyFill="0" applyProtection="0">
      <alignment horizontal="center" vertical="center"/>
    </xf>
    <xf numFmtId="0" fontId="80" fillId="0" borderId="9" applyNumberFormat="0" applyFill="0" applyProtection="0">
      <alignment horizontal="center" vertical="center"/>
    </xf>
    <xf numFmtId="0" fontId="72" fillId="5" borderId="0" applyNumberFormat="0" applyBorder="0" applyAlignment="0" applyProtection="0">
      <alignment vertical="center"/>
    </xf>
    <xf numFmtId="0" fontId="80" fillId="0" borderId="9" applyNumberFormat="0" applyFill="0" applyProtection="0">
      <alignment horizontal="center" vertical="center"/>
    </xf>
    <xf numFmtId="0" fontId="80" fillId="0" borderId="9" applyNumberFormat="0" applyFill="0" applyProtection="0">
      <alignment horizontal="center" vertical="center"/>
    </xf>
    <xf numFmtId="0" fontId="80" fillId="0" borderId="9" applyNumberFormat="0" applyFill="0" applyProtection="0">
      <alignment horizontal="center"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73" fillId="0" borderId="15" applyNumberFormat="0" applyFill="0" applyProtection="0">
      <alignment horizontal="center" vertical="center"/>
    </xf>
    <xf numFmtId="0" fontId="8" fillId="0" borderId="0">
      <alignment vertical="center"/>
    </xf>
    <xf numFmtId="0" fontId="73" fillId="0" borderId="15" applyNumberFormat="0" applyFill="0" applyProtection="0">
      <alignment horizontal="center" vertical="center"/>
    </xf>
    <xf numFmtId="0" fontId="8" fillId="0" borderId="0">
      <alignment vertical="center"/>
    </xf>
    <xf numFmtId="0" fontId="8" fillId="0" borderId="0">
      <alignment vertical="center"/>
    </xf>
    <xf numFmtId="0" fontId="73" fillId="0" borderId="15" applyNumberFormat="0" applyFill="0" applyProtection="0">
      <alignment horizontal="center" vertical="center"/>
    </xf>
    <xf numFmtId="0" fontId="8" fillId="0" borderId="0">
      <alignment vertical="center"/>
    </xf>
    <xf numFmtId="0" fontId="73" fillId="0" borderId="15" applyNumberFormat="0" applyFill="0" applyProtection="0">
      <alignment horizontal="center" vertical="center"/>
    </xf>
    <xf numFmtId="0" fontId="8" fillId="0" borderId="0">
      <alignment vertical="center"/>
    </xf>
    <xf numFmtId="0" fontId="73" fillId="0" borderId="15" applyNumberFormat="0" applyFill="0" applyProtection="0">
      <alignment horizontal="center" vertical="center"/>
    </xf>
    <xf numFmtId="0" fontId="8" fillId="0" borderId="0">
      <alignment vertical="center"/>
    </xf>
    <xf numFmtId="0" fontId="65" fillId="0" borderId="0" applyNumberFormat="0" applyFill="0" applyBorder="0" applyAlignment="0" applyProtection="0">
      <alignment vertical="center"/>
    </xf>
    <xf numFmtId="0" fontId="72" fillId="5" borderId="0" applyNumberFormat="0" applyBorder="0" applyAlignment="0" applyProtection="0">
      <alignment vertical="center"/>
    </xf>
    <xf numFmtId="0" fontId="72" fillId="5" borderId="0" applyNumberFormat="0" applyBorder="0" applyAlignment="0" applyProtection="0">
      <alignment vertical="center"/>
    </xf>
    <xf numFmtId="0" fontId="65" fillId="0" borderId="0" applyNumberFormat="0" applyFill="0" applyBorder="0" applyAlignment="0" applyProtection="0">
      <alignment vertical="center"/>
    </xf>
    <xf numFmtId="0" fontId="72" fillId="5" borderId="0" applyNumberFormat="0" applyBorder="0" applyAlignment="0" applyProtection="0">
      <alignment vertical="center"/>
    </xf>
    <xf numFmtId="0" fontId="72" fillId="5" borderId="0" applyNumberFormat="0" applyBorder="0" applyAlignment="0" applyProtection="0">
      <alignment vertical="center"/>
    </xf>
    <xf numFmtId="0" fontId="72" fillId="5" borderId="0" applyNumberFormat="0" applyBorder="0" applyAlignment="0" applyProtection="0">
      <alignment vertical="center"/>
    </xf>
    <xf numFmtId="0" fontId="71" fillId="0" borderId="0" applyNumberFormat="0" applyFill="0" applyBorder="0" applyAlignment="0" applyProtection="0">
      <alignment vertical="center"/>
    </xf>
    <xf numFmtId="0" fontId="72" fillId="5" borderId="0" applyNumberFormat="0" applyBorder="0" applyAlignment="0" applyProtection="0">
      <alignment vertical="center"/>
    </xf>
    <xf numFmtId="0" fontId="72" fillId="15" borderId="0" applyNumberFormat="0" applyBorder="0" applyAlignment="0" applyProtection="0">
      <alignment vertical="center"/>
    </xf>
    <xf numFmtId="0" fontId="72" fillId="5" borderId="0" applyNumberFormat="0" applyBorder="0" applyAlignment="0" applyProtection="0">
      <alignment vertical="center"/>
    </xf>
    <xf numFmtId="0" fontId="72" fillId="5" borderId="0" applyNumberFormat="0" applyBorder="0" applyAlignment="0" applyProtection="0">
      <alignment vertical="center"/>
    </xf>
    <xf numFmtId="0" fontId="72" fillId="5" borderId="0" applyNumberFormat="0" applyBorder="0" applyAlignment="0" applyProtection="0">
      <alignment vertical="center"/>
    </xf>
    <xf numFmtId="0" fontId="72" fillId="5" borderId="0" applyNumberFormat="0" applyBorder="0" applyAlignment="0" applyProtection="0">
      <alignment vertical="center"/>
    </xf>
    <xf numFmtId="0" fontId="72" fillId="5" borderId="0" applyNumberFormat="0" applyBorder="0" applyAlignment="0" applyProtection="0">
      <alignment vertical="center"/>
    </xf>
    <xf numFmtId="0" fontId="72" fillId="5" borderId="0" applyNumberFormat="0" applyBorder="0" applyAlignment="0" applyProtection="0">
      <alignment vertical="center"/>
    </xf>
    <xf numFmtId="0" fontId="116" fillId="15" borderId="0" applyNumberFormat="0" applyBorder="0" applyAlignment="0" applyProtection="0">
      <alignment vertical="center"/>
    </xf>
    <xf numFmtId="0" fontId="72" fillId="5" borderId="0" applyNumberFormat="0" applyBorder="0" applyAlignment="0" applyProtection="0">
      <alignment vertical="center"/>
    </xf>
    <xf numFmtId="0" fontId="72" fillId="5" borderId="0" applyNumberFormat="0" applyBorder="0" applyAlignment="0" applyProtection="0">
      <alignment vertical="center"/>
    </xf>
    <xf numFmtId="0" fontId="8" fillId="0" borderId="0">
      <alignment vertical="center"/>
    </xf>
    <xf numFmtId="0" fontId="116" fillId="15" borderId="0" applyNumberFormat="0" applyBorder="0" applyAlignment="0" applyProtection="0">
      <alignment vertical="center"/>
    </xf>
    <xf numFmtId="0" fontId="116" fillId="15" borderId="0" applyNumberFormat="0" applyBorder="0" applyAlignment="0" applyProtection="0">
      <alignment vertical="center"/>
    </xf>
    <xf numFmtId="0" fontId="72" fillId="15" borderId="0" applyNumberFormat="0" applyBorder="0" applyAlignment="0" applyProtection="0">
      <alignment vertical="center"/>
    </xf>
    <xf numFmtId="0" fontId="72" fillId="15" borderId="0" applyNumberFormat="0" applyBorder="0" applyAlignment="0" applyProtection="0">
      <alignment vertical="center"/>
    </xf>
    <xf numFmtId="0" fontId="72" fillId="15" borderId="0" applyNumberFormat="0" applyBorder="0" applyAlignment="0" applyProtection="0">
      <alignment vertical="center"/>
    </xf>
    <xf numFmtId="0" fontId="72" fillId="15" borderId="0" applyNumberFormat="0" applyBorder="0" applyAlignment="0" applyProtection="0">
      <alignment vertical="center"/>
    </xf>
    <xf numFmtId="0" fontId="72" fillId="15" borderId="0" applyNumberFormat="0" applyBorder="0" applyAlignment="0" applyProtection="0">
      <alignment vertical="center"/>
    </xf>
    <xf numFmtId="0" fontId="72" fillId="15" borderId="0" applyNumberFormat="0" applyBorder="0" applyAlignment="0" applyProtection="0">
      <alignment vertical="center"/>
    </xf>
    <xf numFmtId="0" fontId="72" fillId="15" borderId="0" applyNumberFormat="0" applyBorder="0" applyAlignment="0" applyProtection="0">
      <alignment vertical="center"/>
    </xf>
    <xf numFmtId="0" fontId="8" fillId="0" borderId="0">
      <alignment vertical="center"/>
    </xf>
    <xf numFmtId="0" fontId="116" fillId="5" borderId="0" applyNumberFormat="0" applyBorder="0" applyAlignment="0" applyProtection="0">
      <alignment vertical="center"/>
    </xf>
    <xf numFmtId="0" fontId="116" fillId="5" borderId="0" applyNumberFormat="0" applyBorder="0" applyAlignment="0" applyProtection="0">
      <alignment vertical="center"/>
    </xf>
    <xf numFmtId="0" fontId="116" fillId="5" borderId="0" applyNumberFormat="0" applyBorder="0" applyAlignment="0" applyProtection="0">
      <alignment vertical="center"/>
    </xf>
    <xf numFmtId="0" fontId="116" fillId="5" borderId="0" applyNumberFormat="0" applyBorder="0" applyAlignment="0" applyProtection="0">
      <alignment vertical="center"/>
    </xf>
    <xf numFmtId="0" fontId="0" fillId="0" borderId="0">
      <alignment vertical="center"/>
    </xf>
    <xf numFmtId="0" fontId="116" fillId="5" borderId="0" applyNumberFormat="0" applyBorder="0" applyAlignment="0" applyProtection="0">
      <alignment vertical="center"/>
    </xf>
    <xf numFmtId="0" fontId="116" fillId="5" borderId="0" applyNumberFormat="0" applyBorder="0" applyAlignment="0" applyProtection="0">
      <alignment vertical="center"/>
    </xf>
    <xf numFmtId="0" fontId="96" fillId="31" borderId="0" applyNumberFormat="0" applyBorder="0" applyAlignment="0" applyProtection="0">
      <alignment vertical="center"/>
    </xf>
    <xf numFmtId="0" fontId="116" fillId="5" borderId="0" applyNumberFormat="0" applyBorder="0" applyAlignment="0" applyProtection="0">
      <alignment vertical="center"/>
    </xf>
    <xf numFmtId="0" fontId="62" fillId="5" borderId="0" applyNumberFormat="0" applyBorder="0" applyAlignment="0" applyProtection="0">
      <alignment vertical="center"/>
    </xf>
    <xf numFmtId="0" fontId="8" fillId="0" borderId="0">
      <alignment vertical="center"/>
    </xf>
    <xf numFmtId="0" fontId="72" fillId="15" borderId="0" applyNumberFormat="0" applyBorder="0" applyAlignment="0" applyProtection="0">
      <alignment vertical="center"/>
    </xf>
    <xf numFmtId="0" fontId="68" fillId="11" borderId="12" applyNumberFormat="0" applyAlignment="0" applyProtection="0">
      <alignment vertical="center"/>
    </xf>
    <xf numFmtId="0" fontId="8" fillId="0" borderId="0">
      <alignment vertical="center"/>
    </xf>
    <xf numFmtId="0" fontId="6" fillId="0" borderId="0">
      <alignment vertical="center"/>
    </xf>
    <xf numFmtId="0" fontId="117" fillId="0" borderId="0">
      <alignment vertical="center"/>
    </xf>
    <xf numFmtId="0" fontId="72" fillId="15" borderId="0" applyNumberFormat="0" applyBorder="0" applyAlignment="0" applyProtection="0">
      <alignment vertical="center"/>
    </xf>
    <xf numFmtId="0" fontId="68" fillId="11" borderId="12" applyNumberFormat="0" applyAlignment="0" applyProtection="0">
      <alignment vertical="center"/>
    </xf>
    <xf numFmtId="0" fontId="8" fillId="0" borderId="0">
      <alignment vertical="center"/>
    </xf>
    <xf numFmtId="0" fontId="72" fillId="15" borderId="0" applyNumberFormat="0" applyBorder="0" applyAlignment="0" applyProtection="0">
      <alignment vertical="center"/>
    </xf>
    <xf numFmtId="0" fontId="6" fillId="0" borderId="0">
      <alignment vertical="center"/>
    </xf>
    <xf numFmtId="0" fontId="72" fillId="15" borderId="0" applyNumberFormat="0" applyBorder="0" applyAlignment="0" applyProtection="0">
      <alignment vertical="center"/>
    </xf>
    <xf numFmtId="0" fontId="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3" fillId="0" borderId="18" applyNumberFormat="0" applyFill="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9" fillId="18" borderId="0" applyNumberFormat="0" applyBorder="0" applyAlignment="0" applyProtection="0">
      <alignment vertical="center"/>
    </xf>
    <xf numFmtId="0" fontId="8" fillId="0" borderId="0">
      <alignment vertical="center"/>
    </xf>
    <xf numFmtId="0" fontId="8" fillId="0" borderId="0">
      <alignment vertical="center"/>
    </xf>
    <xf numFmtId="0" fontId="70" fillId="13" borderId="14" applyNumberFormat="0" applyAlignment="0" applyProtection="0">
      <alignment vertical="center"/>
    </xf>
    <xf numFmtId="0" fontId="0" fillId="0" borderId="0">
      <alignment vertical="center"/>
    </xf>
    <xf numFmtId="0" fontId="0" fillId="0" borderId="0">
      <alignment vertical="center"/>
    </xf>
    <xf numFmtId="0" fontId="0" fillId="17" borderId="30" applyNumberFormat="0" applyFont="0" applyAlignment="0" applyProtection="0">
      <alignment vertical="center"/>
    </xf>
    <xf numFmtId="0" fontId="0" fillId="0" borderId="0">
      <alignment vertical="center"/>
    </xf>
    <xf numFmtId="0" fontId="8" fillId="0" borderId="0">
      <alignment vertical="center"/>
    </xf>
    <xf numFmtId="0" fontId="129" fillId="0" borderId="0" applyNumberFormat="0" applyFill="0" applyBorder="0" applyAlignment="0" applyProtection="0">
      <alignment vertical="center"/>
    </xf>
    <xf numFmtId="0" fontId="8" fillId="0" borderId="0">
      <alignment vertical="center"/>
    </xf>
    <xf numFmtId="0" fontId="8" fillId="0" borderId="0">
      <alignment vertical="center"/>
    </xf>
    <xf numFmtId="0" fontId="0" fillId="17" borderId="30" applyNumberFormat="0" applyFont="0" applyAlignment="0" applyProtection="0">
      <alignment vertical="center"/>
    </xf>
    <xf numFmtId="0" fontId="0" fillId="0" borderId="0">
      <alignment vertical="center"/>
    </xf>
    <xf numFmtId="0" fontId="8" fillId="0" borderId="0">
      <alignment vertical="center"/>
    </xf>
    <xf numFmtId="0" fontId="8" fillId="0" borderId="0"/>
    <xf numFmtId="0" fontId="8" fillId="0" borderId="0">
      <alignment vertical="center"/>
    </xf>
    <xf numFmtId="0" fontId="0" fillId="17" borderId="30" applyNumberFormat="0" applyFont="0" applyAlignment="0" applyProtection="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96" fillId="31" borderId="0" applyNumberFormat="0" applyBorder="0" applyAlignment="0" applyProtection="0">
      <alignment vertical="center"/>
    </xf>
    <xf numFmtId="0" fontId="67" fillId="36" borderId="0" applyNumberFormat="0" applyBorder="0" applyAlignment="0" applyProtection="0">
      <alignment vertical="center"/>
    </xf>
    <xf numFmtId="0" fontId="8" fillId="0" borderId="0">
      <alignment vertical="center"/>
    </xf>
    <xf numFmtId="0" fontId="8" fillId="0" borderId="0">
      <alignment vertical="center"/>
    </xf>
    <xf numFmtId="0" fontId="96" fillId="31"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67" fillId="5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1" fontId="79" fillId="0" borderId="15" applyFill="0" applyProtection="0">
      <alignment horizontal="center" vertical="center"/>
    </xf>
    <xf numFmtId="0" fontId="8" fillId="0" borderId="0">
      <alignment vertical="center"/>
    </xf>
    <xf numFmtId="1" fontId="79" fillId="0" borderId="15" applyFill="0" applyProtection="0">
      <alignment horizontal="center" vertical="center"/>
    </xf>
    <xf numFmtId="0" fontId="8" fillId="0" borderId="0">
      <alignment vertical="center"/>
    </xf>
    <xf numFmtId="0" fontId="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2" fillId="6" borderId="17" applyNumberFormat="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68" fillId="11" borderId="12" applyNumberFormat="0" applyAlignment="0" applyProtection="0">
      <alignment vertical="center"/>
    </xf>
    <xf numFmtId="0" fontId="77" fillId="18" borderId="0" applyNumberFormat="0" applyBorder="0" applyAlignment="0" applyProtection="0">
      <alignment vertical="center"/>
    </xf>
    <xf numFmtId="0" fontId="8" fillId="0" borderId="0">
      <alignment vertical="center"/>
    </xf>
    <xf numFmtId="0" fontId="8" fillId="0" borderId="0">
      <alignment vertical="center"/>
    </xf>
    <xf numFmtId="0" fontId="70" fillId="13" borderId="14" applyNumberFormat="0" applyAlignment="0" applyProtection="0">
      <alignment vertical="center"/>
    </xf>
    <xf numFmtId="0" fontId="8" fillId="0" borderId="0">
      <alignment vertical="center"/>
    </xf>
    <xf numFmtId="0" fontId="8" fillId="0" borderId="0">
      <alignment vertical="center"/>
    </xf>
    <xf numFmtId="0" fontId="82" fillId="6" borderId="17" applyNumberFormat="0" applyAlignment="0" applyProtection="0">
      <alignment vertical="center"/>
    </xf>
    <xf numFmtId="0" fontId="70" fillId="13" borderId="14" applyNumberFormat="0" applyAlignment="0" applyProtection="0">
      <alignment vertical="center"/>
    </xf>
    <xf numFmtId="0" fontId="8" fillId="0" borderId="0">
      <alignment vertical="center"/>
    </xf>
    <xf numFmtId="0" fontId="8" fillId="0" borderId="0">
      <alignment vertical="center"/>
    </xf>
    <xf numFmtId="187" fontId="0" fillId="0" borderId="0" applyFont="0" applyFill="0" applyBorder="0" applyAlignment="0" applyProtection="0">
      <alignment vertical="center"/>
    </xf>
    <xf numFmtId="0" fontId="8"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70" fillId="13" borderId="14" applyNumberFormat="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68" fillId="11" borderId="12"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2" fillId="6" borderId="17" applyNumberFormat="0" applyAlignment="0" applyProtection="0">
      <alignment vertical="center"/>
    </xf>
    <xf numFmtId="0" fontId="8" fillId="0" borderId="0">
      <alignment vertical="center"/>
    </xf>
    <xf numFmtId="0" fontId="82" fillId="6" borderId="17" applyNumberFormat="0" applyAlignment="0" applyProtection="0">
      <alignment vertical="center"/>
    </xf>
    <xf numFmtId="0" fontId="8" fillId="0" borderId="0">
      <alignment vertical="center"/>
    </xf>
    <xf numFmtId="0" fontId="96" fillId="31" borderId="0" applyNumberFormat="0" applyBorder="0" applyAlignment="0" applyProtection="0">
      <alignment vertical="center"/>
    </xf>
    <xf numFmtId="0" fontId="0" fillId="0" borderId="0">
      <alignment vertical="center"/>
    </xf>
    <xf numFmtId="0" fontId="96" fillId="31" borderId="0" applyNumberFormat="0" applyBorder="0" applyAlignment="0" applyProtection="0">
      <alignment vertical="center"/>
    </xf>
    <xf numFmtId="0" fontId="0" fillId="0" borderId="0">
      <alignment vertical="center"/>
    </xf>
    <xf numFmtId="0" fontId="96" fillId="31"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7" fillId="67" borderId="0" applyNumberFormat="0" applyBorder="0" applyAlignment="0" applyProtection="0">
      <alignment vertical="center"/>
    </xf>
    <xf numFmtId="0" fontId="8" fillId="0" borderId="0">
      <alignment vertical="center"/>
    </xf>
    <xf numFmtId="0" fontId="8" fillId="0" borderId="0">
      <alignment vertical="center"/>
    </xf>
    <xf numFmtId="0" fontId="70" fillId="13" borderId="14" applyNumberFormat="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9" fillId="0" borderId="0">
      <alignment vertical="center"/>
    </xf>
    <xf numFmtId="0" fontId="8" fillId="0" borderId="0">
      <alignment vertical="center"/>
    </xf>
    <xf numFmtId="0" fontId="8" fillId="0" borderId="0">
      <alignment vertical="center"/>
    </xf>
    <xf numFmtId="0" fontId="82" fillId="6" borderId="17" applyNumberFormat="0" applyAlignment="0" applyProtection="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0" fillId="0" borderId="0">
      <alignment vertical="center"/>
    </xf>
    <xf numFmtId="0" fontId="76" fillId="0" borderId="16" applyNumberFormat="0" applyFill="0" applyAlignment="0" applyProtection="0">
      <alignment vertical="center"/>
    </xf>
    <xf numFmtId="0" fontId="0" fillId="0" borderId="0">
      <alignment vertical="center"/>
    </xf>
    <xf numFmtId="0" fontId="89" fillId="19" borderId="0" applyNumberFormat="0" applyBorder="0" applyAlignment="0" applyProtection="0">
      <alignment vertical="center"/>
    </xf>
    <xf numFmtId="0" fontId="0" fillId="0" borderId="0">
      <alignment vertical="center"/>
    </xf>
    <xf numFmtId="0" fontId="6" fillId="0" borderId="0" applyAlignment="0"/>
    <xf numFmtId="0" fontId="8" fillId="0" borderId="0">
      <alignment vertical="center"/>
    </xf>
    <xf numFmtId="0" fontId="8" fillId="0" borderId="0">
      <alignment vertical="center"/>
    </xf>
    <xf numFmtId="0" fontId="0" fillId="0" borderId="0">
      <alignment vertical="center"/>
    </xf>
    <xf numFmtId="0" fontId="0" fillId="0" borderId="0">
      <alignment vertical="center"/>
    </xf>
    <xf numFmtId="0" fontId="88"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8" fillId="0" borderId="0">
      <alignment vertical="center"/>
    </xf>
    <xf numFmtId="0" fontId="0" fillId="0" borderId="0">
      <alignment vertical="center"/>
    </xf>
    <xf numFmtId="0" fontId="0" fillId="0" borderId="0">
      <alignment vertical="center"/>
    </xf>
    <xf numFmtId="0" fontId="121" fillId="0" borderId="1">
      <alignment horizontal="left" vertical="center"/>
    </xf>
    <xf numFmtId="0" fontId="0" fillId="17" borderId="30" applyNumberFormat="0" applyFont="0" applyAlignment="0" applyProtection="0">
      <alignment vertical="center"/>
    </xf>
    <xf numFmtId="0" fontId="121" fillId="0" borderId="1">
      <alignment horizontal="left" vertical="center"/>
    </xf>
    <xf numFmtId="0" fontId="121" fillId="0" borderId="1">
      <alignment horizontal="left" vertical="center"/>
    </xf>
    <xf numFmtId="0" fontId="0" fillId="17" borderId="30" applyNumberFormat="0" applyFont="0" applyAlignment="0" applyProtection="0">
      <alignment vertical="center"/>
    </xf>
    <xf numFmtId="0" fontId="121" fillId="0" borderId="1">
      <alignment horizontal="left" vertical="center"/>
    </xf>
    <xf numFmtId="0" fontId="121" fillId="0" borderId="1">
      <alignment horizontal="lef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63" fillId="6" borderId="12" applyNumberFormat="0" applyAlignment="0" applyProtection="0">
      <alignment vertical="center"/>
    </xf>
    <xf numFmtId="0" fontId="8" fillId="0" borderId="0">
      <alignment vertical="center"/>
    </xf>
    <xf numFmtId="1" fontId="79" fillId="0" borderId="15" applyFill="0" applyProtection="0">
      <alignment horizontal="center" vertical="center"/>
    </xf>
    <xf numFmtId="0" fontId="8" fillId="0" borderId="0">
      <alignment vertical="center"/>
    </xf>
    <xf numFmtId="0" fontId="63" fillId="6" borderId="12" applyNumberFormat="0" applyAlignment="0" applyProtection="0">
      <alignment vertical="center"/>
    </xf>
    <xf numFmtId="0" fontId="8" fillId="0" borderId="0">
      <alignment vertical="center"/>
    </xf>
    <xf numFmtId="0" fontId="63" fillId="6" borderId="12" applyNumberFormat="0" applyAlignment="0" applyProtection="0">
      <alignment vertical="center"/>
    </xf>
    <xf numFmtId="0" fontId="8" fillId="0" borderId="0">
      <alignment vertical="center"/>
    </xf>
    <xf numFmtId="0" fontId="6" fillId="0" borderId="0">
      <alignment vertical="center"/>
    </xf>
    <xf numFmtId="0" fontId="63" fillId="6" borderId="12" applyNumberFormat="0" applyAlignment="0" applyProtection="0">
      <alignment vertical="center"/>
    </xf>
    <xf numFmtId="0" fontId="6" fillId="0" borderId="0">
      <alignment vertical="center"/>
    </xf>
    <xf numFmtId="0" fontId="119"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22" fillId="0" borderId="0" applyNumberFormat="0" applyFill="0" applyBorder="0" applyAlignment="0" applyProtection="0">
      <alignment vertical="top"/>
      <protection locked="0"/>
    </xf>
    <xf numFmtId="0" fontId="122" fillId="0" borderId="0" applyNumberFormat="0" applyFill="0" applyBorder="0" applyAlignment="0" applyProtection="0">
      <alignment vertical="top"/>
      <protection locked="0"/>
    </xf>
    <xf numFmtId="0" fontId="122" fillId="0" borderId="0" applyNumberFormat="0" applyFill="0" applyBorder="0" applyAlignment="0" applyProtection="0">
      <alignment vertical="top"/>
      <protection locked="0"/>
    </xf>
    <xf numFmtId="0" fontId="122" fillId="0" borderId="0" applyNumberFormat="0" applyFill="0" applyBorder="0" applyAlignment="0" applyProtection="0">
      <alignment vertical="top"/>
      <protection locked="0"/>
    </xf>
    <xf numFmtId="0" fontId="122" fillId="0" borderId="0" applyNumberFormat="0" applyFill="0" applyBorder="0" applyAlignment="0" applyProtection="0">
      <alignment vertical="top"/>
      <protection locked="0"/>
    </xf>
    <xf numFmtId="0" fontId="122" fillId="0" borderId="0" applyNumberFormat="0" applyFill="0" applyBorder="0" applyAlignment="0" applyProtection="0">
      <alignment vertical="top"/>
      <protection locked="0"/>
    </xf>
    <xf numFmtId="0" fontId="89" fillId="18" borderId="0" applyNumberFormat="0" applyBorder="0" applyAlignment="0" applyProtection="0">
      <alignment vertical="center"/>
    </xf>
    <xf numFmtId="0" fontId="89" fillId="18" borderId="0" applyNumberFormat="0" applyBorder="0" applyAlignment="0" applyProtection="0">
      <alignment vertical="center"/>
    </xf>
    <xf numFmtId="0" fontId="89" fillId="18" borderId="0" applyNumberFormat="0" applyBorder="0" applyAlignment="0" applyProtection="0">
      <alignment vertical="center"/>
    </xf>
    <xf numFmtId="0" fontId="89" fillId="18" borderId="0" applyNumberFormat="0" applyBorder="0" applyAlignment="0" applyProtection="0">
      <alignment vertical="center"/>
    </xf>
    <xf numFmtId="0" fontId="89" fillId="18" borderId="0" applyNumberFormat="0" applyBorder="0" applyAlignment="0" applyProtection="0">
      <alignment vertical="center"/>
    </xf>
    <xf numFmtId="0" fontId="89" fillId="18" borderId="0" applyNumberFormat="0" applyBorder="0" applyAlignment="0" applyProtection="0">
      <alignment vertical="center"/>
    </xf>
    <xf numFmtId="0" fontId="89" fillId="18" borderId="0" applyNumberFormat="0" applyBorder="0" applyAlignment="0" applyProtection="0">
      <alignment vertical="center"/>
    </xf>
    <xf numFmtId="0" fontId="89" fillId="18" borderId="0" applyNumberFormat="0" applyBorder="0" applyAlignment="0" applyProtection="0">
      <alignment vertical="center"/>
    </xf>
    <xf numFmtId="0" fontId="79" fillId="0" borderId="9" applyNumberFormat="0" applyFill="0" applyProtection="0">
      <alignment horizontal="left" vertical="center"/>
    </xf>
    <xf numFmtId="0" fontId="77" fillId="18" borderId="0" applyNumberFormat="0" applyBorder="0" applyAlignment="0" applyProtection="0">
      <alignment vertical="center"/>
    </xf>
    <xf numFmtId="0" fontId="77" fillId="19" borderId="0" applyNumberFormat="0" applyBorder="0" applyAlignment="0" applyProtection="0">
      <alignment vertical="center"/>
    </xf>
    <xf numFmtId="0" fontId="77" fillId="19" borderId="0" applyNumberFormat="0" applyBorder="0" applyAlignment="0" applyProtection="0">
      <alignment vertical="center"/>
    </xf>
    <xf numFmtId="0" fontId="77" fillId="19" borderId="0" applyNumberFormat="0" applyBorder="0" applyAlignment="0" applyProtection="0">
      <alignment vertical="center"/>
    </xf>
    <xf numFmtId="0" fontId="89" fillId="19" borderId="0" applyNumberFormat="0" applyBorder="0" applyAlignment="0" applyProtection="0">
      <alignment vertical="center"/>
    </xf>
    <xf numFmtId="0" fontId="89" fillId="19" borderId="0" applyNumberFormat="0" applyBorder="0" applyAlignment="0" applyProtection="0">
      <alignment vertical="center"/>
    </xf>
    <xf numFmtId="0" fontId="89" fillId="19" borderId="0" applyNumberFormat="0" applyBorder="0" applyAlignment="0" applyProtection="0">
      <alignment vertical="center"/>
    </xf>
    <xf numFmtId="0" fontId="89" fillId="19" borderId="0" applyNumberFormat="0" applyBorder="0" applyAlignment="0" applyProtection="0">
      <alignment vertical="center"/>
    </xf>
    <xf numFmtId="0" fontId="89" fillId="19" borderId="0" applyNumberFormat="0" applyBorder="0" applyAlignment="0" applyProtection="0">
      <alignment vertical="center"/>
    </xf>
    <xf numFmtId="0" fontId="89" fillId="19" borderId="0" applyNumberFormat="0" applyBorder="0" applyAlignment="0" applyProtection="0">
      <alignment vertical="center"/>
    </xf>
    <xf numFmtId="0" fontId="89" fillId="19" borderId="0" applyNumberFormat="0" applyBorder="0" applyAlignment="0" applyProtection="0">
      <alignment vertical="center"/>
    </xf>
    <xf numFmtId="0" fontId="65" fillId="0" borderId="0" applyNumberFormat="0" applyFill="0" applyBorder="0" applyAlignment="0" applyProtection="0">
      <alignment vertical="center"/>
    </xf>
    <xf numFmtId="0" fontId="89" fillId="19" borderId="0" applyNumberFormat="0" applyBorder="0" applyAlignment="0" applyProtection="0">
      <alignment vertical="center"/>
    </xf>
    <xf numFmtId="0" fontId="65" fillId="0" borderId="0" applyNumberFormat="0" applyFill="0" applyBorder="0" applyAlignment="0" applyProtection="0">
      <alignment vertical="center"/>
    </xf>
    <xf numFmtId="0" fontId="89" fillId="19" borderId="0" applyNumberFormat="0" applyBorder="0" applyAlignment="0" applyProtection="0">
      <alignment vertical="center"/>
    </xf>
    <xf numFmtId="0" fontId="89" fillId="19" borderId="0" applyNumberFormat="0" applyBorder="0" applyAlignment="0" applyProtection="0">
      <alignment vertical="center"/>
    </xf>
    <xf numFmtId="0" fontId="89" fillId="19" borderId="0" applyNumberFormat="0" applyBorder="0" applyAlignment="0" applyProtection="0">
      <alignment vertical="center"/>
    </xf>
    <xf numFmtId="0" fontId="89" fillId="19" borderId="0" applyNumberFormat="0" applyBorder="0" applyAlignment="0" applyProtection="0">
      <alignment vertical="center"/>
    </xf>
    <xf numFmtId="0" fontId="89" fillId="19" borderId="0" applyNumberFormat="0" applyBorder="0" applyAlignment="0" applyProtection="0">
      <alignment vertical="center"/>
    </xf>
    <xf numFmtId="0" fontId="89" fillId="19" borderId="0" applyNumberFormat="0" applyBorder="0" applyAlignment="0" applyProtection="0">
      <alignment vertical="center"/>
    </xf>
    <xf numFmtId="0" fontId="77" fillId="18" borderId="0" applyNumberFormat="0" applyBorder="0" applyAlignment="0" applyProtection="0">
      <alignment vertical="center"/>
    </xf>
    <xf numFmtId="0" fontId="77" fillId="18" borderId="0" applyNumberFormat="0" applyBorder="0" applyAlignment="0" applyProtection="0">
      <alignment vertical="center"/>
    </xf>
    <xf numFmtId="0" fontId="77" fillId="18" borderId="0" applyNumberFormat="0" applyBorder="0" applyAlignment="0" applyProtection="0">
      <alignment vertical="center"/>
    </xf>
    <xf numFmtId="0" fontId="77" fillId="18" borderId="0" applyNumberFormat="0" applyBorder="0" applyAlignment="0" applyProtection="0">
      <alignment vertical="center"/>
    </xf>
    <xf numFmtId="0" fontId="77" fillId="18" borderId="0" applyNumberFormat="0" applyBorder="0" applyAlignment="0" applyProtection="0">
      <alignment vertical="center"/>
    </xf>
    <xf numFmtId="0" fontId="77" fillId="18" borderId="0" applyNumberFormat="0" applyBorder="0" applyAlignment="0" applyProtection="0">
      <alignment vertical="center"/>
    </xf>
    <xf numFmtId="0" fontId="89" fillId="19" borderId="0" applyNumberFormat="0" applyBorder="0" applyAlignment="0" applyProtection="0">
      <alignment vertical="center"/>
    </xf>
    <xf numFmtId="0" fontId="89" fillId="19" borderId="0" applyNumberFormat="0" applyBorder="0" applyAlignment="0" applyProtection="0">
      <alignment vertical="center"/>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83" fillId="0" borderId="18" applyNumberFormat="0" applyFill="0" applyAlignment="0" applyProtection="0">
      <alignment vertical="center"/>
    </xf>
    <xf numFmtId="0" fontId="83" fillId="0" borderId="18" applyNumberFormat="0" applyFill="0" applyAlignment="0" applyProtection="0">
      <alignment vertical="center"/>
    </xf>
    <xf numFmtId="0" fontId="83" fillId="0" borderId="18" applyNumberFormat="0" applyFill="0" applyAlignment="0" applyProtection="0">
      <alignment vertical="center"/>
    </xf>
    <xf numFmtId="0" fontId="71" fillId="0" borderId="0" applyNumberFormat="0" applyFill="0" applyBorder="0" applyAlignment="0" applyProtection="0">
      <alignment vertical="center"/>
    </xf>
    <xf numFmtId="0" fontId="83" fillId="0" borderId="31" applyNumberFormat="0" applyFill="0" applyAlignment="0" applyProtection="0">
      <alignment vertical="center"/>
    </xf>
    <xf numFmtId="0" fontId="83" fillId="0" borderId="18" applyNumberFormat="0" applyFill="0" applyAlignment="0" applyProtection="0">
      <alignment vertical="center"/>
    </xf>
    <xf numFmtId="0" fontId="70" fillId="13" borderId="14" applyNumberFormat="0" applyAlignment="0" applyProtection="0">
      <alignment vertical="center"/>
    </xf>
    <xf numFmtId="0" fontId="83" fillId="0" borderId="18" applyNumberFormat="0" applyFill="0" applyAlignment="0" applyProtection="0">
      <alignment vertical="center"/>
    </xf>
    <xf numFmtId="0" fontId="70" fillId="13" borderId="14" applyNumberFormat="0" applyAlignment="0" applyProtection="0">
      <alignment vertical="center"/>
    </xf>
    <xf numFmtId="0" fontId="83" fillId="0" borderId="18" applyNumberFormat="0" applyFill="0" applyAlignment="0" applyProtection="0">
      <alignment vertical="center"/>
    </xf>
    <xf numFmtId="0" fontId="70" fillId="13" borderId="14" applyNumberFormat="0" applyAlignment="0" applyProtection="0">
      <alignment vertical="center"/>
    </xf>
    <xf numFmtId="0" fontId="83" fillId="0" borderId="18" applyNumberFormat="0" applyFill="0" applyAlignment="0" applyProtection="0">
      <alignment vertical="center"/>
    </xf>
    <xf numFmtId="0" fontId="70" fillId="13" borderId="14" applyNumberFormat="0" applyAlignment="0" applyProtection="0">
      <alignment vertical="center"/>
    </xf>
    <xf numFmtId="0" fontId="83" fillId="0" borderId="31" applyNumberFormat="0" applyFill="0" applyAlignment="0" applyProtection="0">
      <alignment vertical="center"/>
    </xf>
    <xf numFmtId="0" fontId="70" fillId="13" borderId="14" applyNumberFormat="0" applyAlignment="0" applyProtection="0">
      <alignment vertical="center"/>
    </xf>
    <xf numFmtId="0" fontId="83" fillId="0" borderId="18" applyNumberFormat="0" applyFill="0" applyAlignment="0" applyProtection="0">
      <alignment vertical="center"/>
    </xf>
    <xf numFmtId="0" fontId="83" fillId="0" borderId="18" applyNumberFormat="0" applyFill="0" applyAlignment="0" applyProtection="0">
      <alignment vertical="center"/>
    </xf>
    <xf numFmtId="0" fontId="83" fillId="0" borderId="18" applyNumberFormat="0" applyFill="0" applyAlignment="0" applyProtection="0">
      <alignment vertical="center"/>
    </xf>
    <xf numFmtId="0" fontId="71" fillId="0" borderId="0" applyNumberFormat="0" applyFill="0" applyBorder="0" applyAlignment="0" applyProtection="0">
      <alignment vertical="center"/>
    </xf>
    <xf numFmtId="0" fontId="83" fillId="0" borderId="18" applyNumberFormat="0" applyFill="0" applyAlignment="0" applyProtection="0">
      <alignment vertical="center"/>
    </xf>
    <xf numFmtId="0" fontId="83" fillId="0" borderId="18" applyNumberFormat="0" applyFill="0" applyAlignment="0" applyProtection="0">
      <alignment vertical="center"/>
    </xf>
    <xf numFmtId="0" fontId="83" fillId="0" borderId="18" applyNumberFormat="0" applyFill="0" applyAlignment="0" applyProtection="0">
      <alignment vertical="center"/>
    </xf>
    <xf numFmtId="0" fontId="83" fillId="0" borderId="18" applyNumberFormat="0" applyFill="0" applyAlignment="0" applyProtection="0">
      <alignment vertical="center"/>
    </xf>
    <xf numFmtId="0" fontId="83" fillId="0" borderId="18" applyNumberFormat="0" applyFill="0" applyAlignment="0" applyProtection="0">
      <alignment vertical="center"/>
    </xf>
    <xf numFmtId="0" fontId="83" fillId="0" borderId="18" applyNumberFormat="0" applyFill="0" applyAlignment="0" applyProtection="0">
      <alignment vertical="center"/>
    </xf>
    <xf numFmtId="0" fontId="83" fillId="0" borderId="18" applyNumberFormat="0" applyFill="0" applyAlignment="0" applyProtection="0">
      <alignment vertical="center"/>
    </xf>
    <xf numFmtId="0" fontId="83" fillId="0" borderId="18" applyNumberFormat="0" applyFill="0" applyAlignment="0" applyProtection="0">
      <alignment vertical="center"/>
    </xf>
    <xf numFmtId="0" fontId="71" fillId="0" borderId="0" applyNumberFormat="0" applyFill="0" applyBorder="0" applyAlignment="0" applyProtection="0">
      <alignment vertical="center"/>
    </xf>
    <xf numFmtId="0" fontId="83" fillId="0" borderId="18" applyNumberFormat="0" applyFill="0" applyAlignment="0" applyProtection="0">
      <alignment vertical="center"/>
    </xf>
    <xf numFmtId="0" fontId="83" fillId="0" borderId="18" applyNumberFormat="0" applyFill="0" applyAlignment="0" applyProtection="0">
      <alignment vertical="center"/>
    </xf>
    <xf numFmtId="0" fontId="83" fillId="0" borderId="18" applyNumberFormat="0" applyFill="0" applyAlignment="0" applyProtection="0">
      <alignment vertical="center"/>
    </xf>
    <xf numFmtId="0" fontId="83" fillId="0" borderId="18" applyNumberFormat="0" applyFill="0" applyAlignment="0" applyProtection="0">
      <alignment vertical="center"/>
    </xf>
    <xf numFmtId="0" fontId="83" fillId="0" borderId="18" applyNumberFormat="0" applyFill="0" applyAlignment="0" applyProtection="0">
      <alignment vertical="center"/>
    </xf>
    <xf numFmtId="0" fontId="83" fillId="0" borderId="18" applyNumberFormat="0" applyFill="0" applyAlignment="0" applyProtection="0">
      <alignment vertical="center"/>
    </xf>
    <xf numFmtId="0" fontId="83" fillId="0" borderId="18" applyNumberFormat="0" applyFill="0" applyAlignment="0" applyProtection="0">
      <alignment vertical="center"/>
    </xf>
    <xf numFmtId="0" fontId="83" fillId="0" borderId="18" applyNumberFormat="0" applyFill="0" applyAlignment="0" applyProtection="0">
      <alignment vertical="center"/>
    </xf>
    <xf numFmtId="0" fontId="83" fillId="0" borderId="18" applyNumberFormat="0" applyFill="0" applyAlignment="0" applyProtection="0">
      <alignment vertical="center"/>
    </xf>
    <xf numFmtId="0" fontId="83" fillId="0" borderId="18" applyNumberFormat="0" applyFill="0" applyAlignment="0" applyProtection="0">
      <alignment vertical="center"/>
    </xf>
    <xf numFmtId="4" fontId="0" fillId="0" borderId="0" applyFont="0" applyFill="0" applyBorder="0" applyAlignment="0" applyProtection="0">
      <alignment vertical="center"/>
    </xf>
    <xf numFmtId="0" fontId="83" fillId="0" borderId="18" applyNumberFormat="0" applyFill="0" applyAlignment="0" applyProtection="0">
      <alignment vertical="center"/>
    </xf>
    <xf numFmtId="0" fontId="83" fillId="0" borderId="18" applyNumberFormat="0" applyFill="0" applyAlignment="0" applyProtection="0">
      <alignment vertical="center"/>
    </xf>
    <xf numFmtId="0" fontId="83" fillId="0" borderId="18" applyNumberFormat="0" applyFill="0" applyAlignment="0" applyProtection="0">
      <alignment vertical="center"/>
    </xf>
    <xf numFmtId="0" fontId="63" fillId="6" borderId="12" applyNumberFormat="0" applyAlignment="0" applyProtection="0">
      <alignment vertical="center"/>
    </xf>
    <xf numFmtId="0" fontId="63" fillId="6" borderId="12" applyNumberFormat="0" applyAlignment="0" applyProtection="0">
      <alignment vertical="center"/>
    </xf>
    <xf numFmtId="0" fontId="63" fillId="6" borderId="12" applyNumberFormat="0" applyAlignment="0" applyProtection="0">
      <alignment vertical="center"/>
    </xf>
    <xf numFmtId="0" fontId="63" fillId="6" borderId="12" applyNumberFormat="0" applyAlignment="0" applyProtection="0">
      <alignment vertical="center"/>
    </xf>
    <xf numFmtId="0" fontId="63" fillId="6" borderId="12" applyNumberFormat="0" applyAlignment="0" applyProtection="0">
      <alignment vertical="center"/>
    </xf>
    <xf numFmtId="0" fontId="63" fillId="6" borderId="12" applyNumberFormat="0" applyAlignment="0" applyProtection="0">
      <alignment vertical="center"/>
    </xf>
    <xf numFmtId="0" fontId="63" fillId="6" borderId="12" applyNumberFormat="0" applyAlignment="0" applyProtection="0">
      <alignment vertical="center"/>
    </xf>
    <xf numFmtId="0" fontId="63" fillId="6" borderId="12" applyNumberFormat="0" applyAlignment="0" applyProtection="0">
      <alignment vertical="center"/>
    </xf>
    <xf numFmtId="0" fontId="63" fillId="6" borderId="12" applyNumberFormat="0" applyAlignment="0" applyProtection="0">
      <alignment vertical="center"/>
    </xf>
    <xf numFmtId="0" fontId="63" fillId="6" borderId="12" applyNumberFormat="0" applyAlignment="0" applyProtection="0">
      <alignment vertical="center"/>
    </xf>
    <xf numFmtId="0" fontId="63" fillId="6" borderId="12" applyNumberFormat="0" applyAlignment="0" applyProtection="0">
      <alignment vertical="center"/>
    </xf>
    <xf numFmtId="0" fontId="63" fillId="6" borderId="12" applyNumberFormat="0" applyAlignment="0" applyProtection="0">
      <alignment vertical="center"/>
    </xf>
    <xf numFmtId="0" fontId="63" fillId="6" borderId="12" applyNumberFormat="0" applyAlignment="0" applyProtection="0">
      <alignment vertical="center"/>
    </xf>
    <xf numFmtId="0" fontId="63" fillId="6" borderId="12" applyNumberFormat="0" applyAlignment="0" applyProtection="0">
      <alignment vertical="center"/>
    </xf>
    <xf numFmtId="0" fontId="63" fillId="6" borderId="12" applyNumberFormat="0" applyAlignment="0" applyProtection="0">
      <alignment vertical="center"/>
    </xf>
    <xf numFmtId="0" fontId="63" fillId="6" borderId="12" applyNumberFormat="0" applyAlignment="0" applyProtection="0">
      <alignment vertical="center"/>
    </xf>
    <xf numFmtId="0" fontId="70" fillId="13" borderId="14" applyNumberFormat="0" applyAlignment="0" applyProtection="0">
      <alignment vertical="center"/>
    </xf>
    <xf numFmtId="0" fontId="70" fillId="13" borderId="14" applyNumberFormat="0" applyAlignment="0" applyProtection="0">
      <alignment vertical="center"/>
    </xf>
    <xf numFmtId="0" fontId="70" fillId="13" borderId="14" applyNumberFormat="0" applyAlignment="0" applyProtection="0">
      <alignment vertical="center"/>
    </xf>
    <xf numFmtId="0" fontId="70" fillId="13" borderId="14" applyNumberFormat="0" applyAlignment="0" applyProtection="0">
      <alignment vertical="center"/>
    </xf>
    <xf numFmtId="0" fontId="70" fillId="13" borderId="14" applyNumberFormat="0" applyAlignment="0" applyProtection="0">
      <alignment vertical="center"/>
    </xf>
    <xf numFmtId="0" fontId="70" fillId="13" borderId="14" applyNumberFormat="0" applyAlignment="0" applyProtection="0">
      <alignment vertical="center"/>
    </xf>
    <xf numFmtId="0" fontId="88" fillId="0" borderId="0">
      <alignment vertical="center"/>
    </xf>
    <xf numFmtId="0" fontId="70" fillId="13" borderId="14" applyNumberFormat="0" applyAlignment="0" applyProtection="0">
      <alignment vertical="center"/>
    </xf>
    <xf numFmtId="0" fontId="70" fillId="13" borderId="14" applyNumberFormat="0" applyAlignment="0" applyProtection="0">
      <alignment vertical="center"/>
    </xf>
    <xf numFmtId="0" fontId="70" fillId="13" borderId="14" applyNumberFormat="0" applyAlignment="0" applyProtection="0">
      <alignment vertical="center"/>
    </xf>
    <xf numFmtId="0" fontId="70" fillId="13" borderId="14" applyNumberFormat="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73" fillId="0" borderId="15" applyNumberFormat="0" applyFill="0" applyProtection="0">
      <alignment horizontal="left" vertical="center"/>
    </xf>
    <xf numFmtId="0" fontId="73" fillId="0" borderId="15" applyNumberFormat="0" applyFill="0" applyProtection="0">
      <alignment horizontal="left" vertical="center"/>
    </xf>
    <xf numFmtId="0" fontId="73" fillId="0" borderId="15" applyNumberFormat="0" applyFill="0" applyProtection="0">
      <alignment horizontal="left" vertical="center"/>
    </xf>
    <xf numFmtId="0" fontId="73" fillId="0" borderId="15" applyNumberFormat="0" applyFill="0" applyProtection="0">
      <alignment horizontal="left" vertical="center"/>
    </xf>
    <xf numFmtId="0" fontId="73" fillId="0" borderId="15" applyNumberFormat="0" applyFill="0" applyProtection="0">
      <alignment horizontal="left" vertical="center"/>
    </xf>
    <xf numFmtId="0" fontId="73" fillId="0" borderId="15" applyNumberFormat="0" applyFill="0" applyProtection="0">
      <alignment horizontal="left" vertical="center"/>
    </xf>
    <xf numFmtId="0" fontId="73" fillId="0" borderId="15" applyNumberFormat="0" applyFill="0" applyProtection="0">
      <alignment horizontal="lef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117" fillId="0" borderId="0">
      <alignment vertical="center"/>
    </xf>
    <xf numFmtId="0" fontId="68" fillId="11" borderId="12" applyNumberFormat="0" applyAlignment="0" applyProtection="0">
      <alignment vertical="center"/>
    </xf>
    <xf numFmtId="198" fontId="0" fillId="0" borderId="0" applyFont="0" applyFill="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0" borderId="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67" fillId="65" borderId="0" applyNumberFormat="0" applyBorder="0" applyAlignment="0" applyProtection="0">
      <alignment vertical="center"/>
    </xf>
    <xf numFmtId="0" fontId="97" fillId="32" borderId="0" applyNumberFormat="0" applyBorder="0" applyAlignment="0" applyProtection="0">
      <alignment vertical="center"/>
    </xf>
    <xf numFmtId="0" fontId="97" fillId="32" borderId="0" applyNumberFormat="0" applyBorder="0" applyAlignment="0" applyProtection="0">
      <alignment vertical="center"/>
    </xf>
    <xf numFmtId="0" fontId="97" fillId="63" borderId="0" applyNumberFormat="0" applyBorder="0" applyAlignment="0" applyProtection="0">
      <alignment vertical="center"/>
    </xf>
    <xf numFmtId="0" fontId="97" fillId="6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68" borderId="0" applyNumberFormat="0" applyBorder="0" applyAlignment="0" applyProtection="0">
      <alignment vertical="center"/>
    </xf>
    <xf numFmtId="0" fontId="67" fillId="12" borderId="0" applyNumberFormat="0" applyBorder="0" applyAlignment="0" applyProtection="0">
      <alignment vertical="center"/>
    </xf>
    <xf numFmtId="0" fontId="67" fillId="68" borderId="0" applyNumberFormat="0" applyBorder="0" applyAlignment="0" applyProtection="0">
      <alignment vertical="center"/>
    </xf>
    <xf numFmtId="0" fontId="67" fillId="60" borderId="0" applyNumberFormat="0" applyBorder="0" applyAlignment="0" applyProtection="0">
      <alignment vertical="center"/>
    </xf>
    <xf numFmtId="0" fontId="67" fillId="60" borderId="0" applyNumberFormat="0" applyBorder="0" applyAlignment="0" applyProtection="0">
      <alignment vertical="center"/>
    </xf>
    <xf numFmtId="0" fontId="67" fillId="16" borderId="0" applyNumberFormat="0" applyBorder="0" applyAlignment="0" applyProtection="0">
      <alignment vertical="center"/>
    </xf>
    <xf numFmtId="0" fontId="67" fillId="61" borderId="0" applyNumberFormat="0" applyBorder="0" applyAlignment="0" applyProtection="0">
      <alignment vertical="center"/>
    </xf>
    <xf numFmtId="0" fontId="67" fillId="61" borderId="0" applyNumberFormat="0" applyBorder="0" applyAlignment="0" applyProtection="0">
      <alignment vertical="center"/>
    </xf>
    <xf numFmtId="0" fontId="96" fillId="31" borderId="0" applyNumberFormat="0" applyBorder="0" applyAlignment="0" applyProtection="0">
      <alignment vertical="center"/>
    </xf>
    <xf numFmtId="0" fontId="67" fillId="61" borderId="0" applyNumberFormat="0" applyBorder="0" applyAlignment="0" applyProtection="0">
      <alignment vertical="center"/>
    </xf>
    <xf numFmtId="0" fontId="67" fillId="61" borderId="0" applyNumberFormat="0" applyBorder="0" applyAlignment="0" applyProtection="0">
      <alignment vertical="center"/>
    </xf>
    <xf numFmtId="0" fontId="96" fillId="31" borderId="0" applyNumberFormat="0" applyBorder="0" applyAlignment="0" applyProtection="0">
      <alignment vertical="center"/>
    </xf>
    <xf numFmtId="0" fontId="67" fillId="65" borderId="0" applyNumberFormat="0" applyBorder="0" applyAlignment="0" applyProtection="0">
      <alignment vertical="center"/>
    </xf>
    <xf numFmtId="0" fontId="67" fillId="65" borderId="0" applyNumberFormat="0" applyBorder="0" applyAlignment="0" applyProtection="0">
      <alignment vertical="center"/>
    </xf>
    <xf numFmtId="0" fontId="67" fillId="9"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58" borderId="0" applyNumberFormat="0" applyBorder="0" applyAlignment="0" applyProtection="0">
      <alignment vertical="center"/>
    </xf>
    <xf numFmtId="0" fontId="67" fillId="58" borderId="0" applyNumberFormat="0" applyBorder="0" applyAlignment="0" applyProtection="0">
      <alignment vertical="center"/>
    </xf>
    <xf numFmtId="179" fontId="79" fillId="0" borderId="15" applyFill="0" applyProtection="0">
      <alignment horizontal="right" vertical="center"/>
    </xf>
    <xf numFmtId="179" fontId="79" fillId="0" borderId="15" applyFill="0" applyProtection="0">
      <alignment horizontal="right" vertical="center"/>
    </xf>
    <xf numFmtId="179" fontId="79" fillId="0" borderId="15" applyFill="0" applyProtection="0">
      <alignment horizontal="right" vertical="center"/>
    </xf>
    <xf numFmtId="179" fontId="79" fillId="0" borderId="15" applyFill="0" applyProtection="0">
      <alignment horizontal="right" vertical="center"/>
    </xf>
    <xf numFmtId="0" fontId="79" fillId="0" borderId="9" applyNumberFormat="0" applyFill="0" applyProtection="0">
      <alignment horizontal="left" vertical="center"/>
    </xf>
    <xf numFmtId="0" fontId="79" fillId="0" borderId="9" applyNumberFormat="0" applyFill="0" applyProtection="0">
      <alignment horizontal="left" vertical="center"/>
    </xf>
    <xf numFmtId="0" fontId="79" fillId="0" borderId="9" applyNumberFormat="0" applyFill="0" applyProtection="0">
      <alignment horizontal="left" vertical="center"/>
    </xf>
    <xf numFmtId="0" fontId="79" fillId="0" borderId="9" applyNumberFormat="0" applyFill="0" applyProtection="0">
      <alignment horizontal="left" vertical="center"/>
    </xf>
    <xf numFmtId="0" fontId="96" fillId="31" borderId="0" applyNumberFormat="0" applyBorder="0" applyAlignment="0" applyProtection="0">
      <alignment vertical="center"/>
    </xf>
    <xf numFmtId="0" fontId="96" fillId="31" borderId="0" applyNumberFormat="0" applyBorder="0" applyAlignment="0" applyProtection="0">
      <alignment vertical="center"/>
    </xf>
    <xf numFmtId="0" fontId="96" fillId="31" borderId="0" applyNumberFormat="0" applyBorder="0" applyAlignment="0" applyProtection="0">
      <alignment vertical="center"/>
    </xf>
    <xf numFmtId="0" fontId="96" fillId="31" borderId="0" applyNumberFormat="0" applyBorder="0" applyAlignment="0" applyProtection="0">
      <alignment vertical="center"/>
    </xf>
    <xf numFmtId="0" fontId="96" fillId="31" borderId="0" applyNumberFormat="0" applyBorder="0" applyAlignment="0" applyProtection="0">
      <alignment vertical="center"/>
    </xf>
    <xf numFmtId="0" fontId="96" fillId="31" borderId="0" applyNumberFormat="0" applyBorder="0" applyAlignment="0" applyProtection="0">
      <alignment vertical="center"/>
    </xf>
    <xf numFmtId="0" fontId="82" fillId="6" borderId="17" applyNumberFormat="0" applyAlignment="0" applyProtection="0">
      <alignment vertical="center"/>
    </xf>
    <xf numFmtId="0" fontId="82" fillId="6" borderId="17" applyNumberFormat="0" applyAlignment="0" applyProtection="0">
      <alignment vertical="center"/>
    </xf>
    <xf numFmtId="0" fontId="82" fillId="6" borderId="17" applyNumberFormat="0" applyAlignment="0" applyProtection="0">
      <alignment vertical="center"/>
    </xf>
    <xf numFmtId="0" fontId="82" fillId="6" borderId="17" applyNumberFormat="0" applyAlignment="0" applyProtection="0">
      <alignment vertical="center"/>
    </xf>
    <xf numFmtId="0" fontId="82" fillId="6" borderId="17" applyNumberFormat="0" applyAlignment="0" applyProtection="0">
      <alignment vertical="center"/>
    </xf>
    <xf numFmtId="0" fontId="82" fillId="6" borderId="17" applyNumberFormat="0" applyAlignment="0" applyProtection="0">
      <alignment vertical="center"/>
    </xf>
    <xf numFmtId="0" fontId="82" fillId="6" borderId="17" applyNumberFormat="0" applyAlignment="0" applyProtection="0">
      <alignment vertical="center"/>
    </xf>
    <xf numFmtId="0" fontId="82" fillId="6" borderId="17" applyNumberFormat="0" applyAlignment="0" applyProtection="0">
      <alignment vertical="center"/>
    </xf>
    <xf numFmtId="0" fontId="82" fillId="6" borderId="17" applyNumberFormat="0" applyAlignment="0" applyProtection="0">
      <alignment vertical="center"/>
    </xf>
    <xf numFmtId="41" fontId="0" fillId="0" borderId="0" applyFont="0" applyFill="0" applyBorder="0" applyAlignment="0" applyProtection="0">
      <alignment vertical="center"/>
    </xf>
    <xf numFmtId="0" fontId="82" fillId="6" borderId="17" applyNumberFormat="0" applyAlignment="0" applyProtection="0">
      <alignment vertical="center"/>
    </xf>
    <xf numFmtId="0" fontId="82" fillId="6" borderId="17" applyNumberFormat="0" applyAlignment="0" applyProtection="0">
      <alignment vertical="center"/>
    </xf>
    <xf numFmtId="0" fontId="82" fillId="6" borderId="17" applyNumberFormat="0" applyAlignment="0" applyProtection="0">
      <alignment vertical="center"/>
    </xf>
    <xf numFmtId="0" fontId="82" fillId="6" borderId="17" applyNumberFormat="0" applyAlignment="0" applyProtection="0">
      <alignment vertical="center"/>
    </xf>
    <xf numFmtId="0" fontId="68" fillId="11" borderId="12" applyNumberFormat="0" applyAlignment="0" applyProtection="0">
      <alignment vertical="center"/>
    </xf>
    <xf numFmtId="0" fontId="68" fillId="11" borderId="12" applyNumberFormat="0" applyAlignment="0" applyProtection="0">
      <alignment vertical="center"/>
    </xf>
    <xf numFmtId="0" fontId="68" fillId="11" borderId="12" applyNumberFormat="0" applyAlignment="0" applyProtection="0">
      <alignment vertical="center"/>
    </xf>
    <xf numFmtId="0" fontId="68" fillId="11" borderId="12" applyNumberFormat="0" applyAlignment="0" applyProtection="0">
      <alignment vertical="center"/>
    </xf>
    <xf numFmtId="0" fontId="68" fillId="11" borderId="12" applyNumberFormat="0" applyAlignment="0" applyProtection="0">
      <alignment vertical="center"/>
    </xf>
    <xf numFmtId="0" fontId="68" fillId="11" borderId="12" applyNumberFormat="0" applyAlignment="0" applyProtection="0">
      <alignment vertical="center"/>
    </xf>
    <xf numFmtId="0" fontId="68" fillId="11" borderId="12" applyNumberFormat="0" applyAlignment="0" applyProtection="0">
      <alignment vertical="center"/>
    </xf>
    <xf numFmtId="0" fontId="68" fillId="11" borderId="12" applyNumberFormat="0" applyAlignment="0" applyProtection="0">
      <alignment vertical="center"/>
    </xf>
    <xf numFmtId="1" fontId="79" fillId="0" borderId="15" applyFill="0" applyProtection="0">
      <alignment horizontal="center" vertical="center"/>
    </xf>
    <xf numFmtId="1" fontId="79" fillId="0" borderId="15" applyFill="0" applyProtection="0">
      <alignment horizontal="center" vertical="center"/>
    </xf>
    <xf numFmtId="0" fontId="133" fillId="0" borderId="0">
      <alignment vertical="center"/>
    </xf>
    <xf numFmtId="0" fontId="78" fillId="0" borderId="0">
      <alignment vertical="center"/>
    </xf>
    <xf numFmtId="43" fontId="0" fillId="0" borderId="0" applyFont="0" applyFill="0" applyBorder="0" applyAlignment="0" applyProtection="0">
      <alignment vertical="center"/>
    </xf>
    <xf numFmtId="0" fontId="0" fillId="17" borderId="30" applyNumberFormat="0" applyFont="0" applyAlignment="0" applyProtection="0">
      <alignment vertical="center"/>
    </xf>
    <xf numFmtId="0" fontId="0" fillId="17" borderId="30" applyNumberFormat="0" applyFont="0" applyAlignment="0" applyProtection="0">
      <alignment vertical="center"/>
    </xf>
    <xf numFmtId="0" fontId="0" fillId="17" borderId="30" applyNumberFormat="0" applyFont="0" applyAlignment="0" applyProtection="0">
      <alignment vertical="center"/>
    </xf>
    <xf numFmtId="0" fontId="0" fillId="17" borderId="30" applyNumberFormat="0" applyFont="0" applyAlignment="0" applyProtection="0">
      <alignment vertical="center"/>
    </xf>
    <xf numFmtId="0" fontId="0" fillId="17" borderId="30" applyNumberFormat="0" applyFont="0" applyAlignment="0" applyProtection="0">
      <alignment vertical="center"/>
    </xf>
    <xf numFmtId="0" fontId="0" fillId="17" borderId="30" applyNumberFormat="0" applyFont="0" applyAlignment="0" applyProtection="0">
      <alignment vertical="center"/>
    </xf>
    <xf numFmtId="0" fontId="0" fillId="17" borderId="30" applyNumberFormat="0" applyFont="0" applyAlignment="0" applyProtection="0">
      <alignment vertical="center"/>
    </xf>
    <xf numFmtId="0" fontId="0" fillId="17" borderId="30" applyNumberFormat="0" applyFont="0" applyAlignment="0" applyProtection="0">
      <alignment vertical="center"/>
    </xf>
    <xf numFmtId="0" fontId="0" fillId="17" borderId="30" applyNumberFormat="0" applyFont="0" applyAlignment="0" applyProtection="0">
      <alignment vertical="center"/>
    </xf>
    <xf numFmtId="0" fontId="0" fillId="17" borderId="30" applyNumberFormat="0" applyFont="0" applyAlignment="0" applyProtection="0">
      <alignment vertical="center"/>
    </xf>
    <xf numFmtId="0" fontId="0" fillId="17" borderId="30" applyNumberFormat="0" applyFont="0" applyAlignment="0" applyProtection="0">
      <alignment vertical="center"/>
    </xf>
    <xf numFmtId="0" fontId="0" fillId="17" borderId="30" applyNumberFormat="0" applyFont="0" applyAlignment="0" applyProtection="0">
      <alignment vertical="center"/>
    </xf>
    <xf numFmtId="0" fontId="0" fillId="17" borderId="30" applyNumberFormat="0" applyFont="0" applyAlignment="0" applyProtection="0">
      <alignment vertical="center"/>
    </xf>
    <xf numFmtId="0" fontId="0" fillId="17" borderId="30" applyNumberFormat="0" applyFont="0" applyAlignment="0" applyProtection="0">
      <alignment vertical="center"/>
    </xf>
    <xf numFmtId="0" fontId="132" fillId="0" borderId="0">
      <alignment vertical="top"/>
      <protection locked="0"/>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cellStyleXfs>
  <cellXfs count="534">
    <xf numFmtId="0" fontId="0" fillId="0" borderId="0" xfId="0" applyAlignment="1"/>
    <xf numFmtId="0" fontId="1" fillId="0" borderId="0" xfId="0" applyFont="1" applyFill="1" applyBorder="1" applyAlignment="1">
      <alignment vertical="center"/>
    </xf>
    <xf numFmtId="0" fontId="2" fillId="0" borderId="0" xfId="555" applyFont="1" applyFill="1" applyBorder="1" applyAlignment="1">
      <alignment horizontal="center" vertical="center"/>
    </xf>
    <xf numFmtId="0" fontId="3" fillId="0" borderId="1" xfId="555" applyFont="1" applyFill="1" applyBorder="1" applyAlignment="1">
      <alignment horizontal="center" vertical="center"/>
    </xf>
    <xf numFmtId="0" fontId="4" fillId="0" borderId="1" xfId="0" applyFont="1" applyFill="1" applyBorder="1" applyAlignment="1">
      <alignment horizontal="center" vertical="center"/>
    </xf>
    <xf numFmtId="0" fontId="5" fillId="0" borderId="2" xfId="0" applyFont="1" applyFill="1" applyBorder="1" applyAlignment="1" applyProtection="1">
      <alignment horizontal="center" vertical="center" wrapText="1"/>
    </xf>
    <xf numFmtId="0" fontId="0" fillId="0" borderId="3" xfId="0" applyFont="1" applyFill="1" applyBorder="1" applyAlignment="1" applyProtection="1">
      <alignment vertical="center" wrapText="1"/>
    </xf>
    <xf numFmtId="0" fontId="6" fillId="0" borderId="0" xfId="286" applyFont="1" applyFill="1" applyBorder="1" applyAlignment="1">
      <alignment vertical="center"/>
    </xf>
    <xf numFmtId="0" fontId="7" fillId="2" borderId="0" xfId="286" applyFont="1" applyFill="1" applyBorder="1" applyAlignment="1">
      <alignment vertical="center"/>
    </xf>
    <xf numFmtId="0" fontId="8" fillId="0" borderId="0" xfId="0" applyFont="1" applyFill="1" applyBorder="1" applyAlignment="1">
      <alignment vertical="center"/>
    </xf>
    <xf numFmtId="0" fontId="6" fillId="0" borderId="0" xfId="286" applyFont="1" applyFill="1" applyBorder="1" applyAlignment="1">
      <alignment vertical="center" wrapText="1"/>
    </xf>
    <xf numFmtId="0" fontId="9" fillId="0" borderId="0" xfId="286" applyNumberFormat="1" applyFont="1" applyFill="1" applyBorder="1" applyAlignment="1" applyProtection="1">
      <alignment horizontal="center" vertical="center"/>
    </xf>
    <xf numFmtId="0" fontId="9" fillId="0" borderId="0" xfId="286" applyNumberFormat="1" applyFont="1" applyFill="1" applyBorder="1" applyAlignment="1" applyProtection="1">
      <alignment horizontal="center" vertical="center" wrapText="1"/>
    </xf>
    <xf numFmtId="0" fontId="0" fillId="0" borderId="0" xfId="286" applyNumberFormat="1" applyFont="1" applyFill="1" applyBorder="1" applyAlignment="1" applyProtection="1">
      <alignment horizontal="left" vertical="center"/>
    </xf>
    <xf numFmtId="0" fontId="10" fillId="2" borderId="1" xfId="482" applyFont="1" applyFill="1" applyBorder="1" applyAlignment="1">
      <alignment horizontal="center" vertical="center" wrapText="1"/>
    </xf>
    <xf numFmtId="0" fontId="11" fillId="0" borderId="1" xfId="482" applyFont="1" applyFill="1" applyBorder="1" applyAlignment="1">
      <alignment horizontal="center" vertical="center" wrapText="1"/>
    </xf>
    <xf numFmtId="0" fontId="5" fillId="0" borderId="1" xfId="482" applyNumberFormat="1" applyFont="1" applyFill="1" applyBorder="1" applyAlignment="1">
      <alignment vertical="center" wrapText="1"/>
    </xf>
    <xf numFmtId="0" fontId="5" fillId="0" borderId="1" xfId="482" applyNumberFormat="1" applyFont="1" applyFill="1" applyBorder="1" applyAlignment="1">
      <alignment horizontal="center" vertical="center" wrapText="1"/>
    </xf>
    <xf numFmtId="0" fontId="5" fillId="0" borderId="1" xfId="482" applyNumberFormat="1" applyFont="1" applyFill="1" applyBorder="1" applyAlignment="1" applyProtection="1">
      <alignment horizontal="center" vertical="center" wrapText="1"/>
    </xf>
    <xf numFmtId="0" fontId="8" fillId="0" borderId="1" xfId="286" applyNumberFormat="1" applyFont="1" applyFill="1" applyBorder="1" applyAlignment="1">
      <alignment vertical="center"/>
    </xf>
    <xf numFmtId="0" fontId="12" fillId="0" borderId="0" xfId="0" applyFont="1" applyFill="1" applyBorder="1" applyAlignment="1">
      <alignment vertical="center"/>
    </xf>
    <xf numFmtId="0" fontId="13" fillId="0" borderId="0" xfId="0" applyFont="1" applyFill="1" applyBorder="1" applyAlignment="1">
      <alignment vertical="center"/>
    </xf>
    <xf numFmtId="0" fontId="14" fillId="0" borderId="0" xfId="0" applyFont="1" applyFill="1" applyBorder="1" applyAlignment="1">
      <alignment vertical="center"/>
    </xf>
    <xf numFmtId="0" fontId="2"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6" fillId="0" borderId="0" xfId="0" applyFont="1" applyFill="1" applyBorder="1" applyAlignment="1">
      <alignment horizontal="right" vertical="center"/>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80" fontId="6" fillId="0" borderId="1" xfId="0" applyNumberFormat="1" applyFont="1" applyFill="1" applyBorder="1" applyAlignment="1">
      <alignment horizontal="center" vertical="center" wrapText="1"/>
    </xf>
    <xf numFmtId="0" fontId="19"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18" fillId="0" borderId="0" xfId="0" applyFont="1" applyFill="1" applyAlignment="1">
      <alignment vertical="center"/>
    </xf>
    <xf numFmtId="180" fontId="17" fillId="0" borderId="1" xfId="0" applyNumberFormat="1" applyFont="1" applyFill="1" applyBorder="1" applyAlignment="1">
      <alignment horizontal="center" vertical="center" wrapText="1"/>
    </xf>
    <xf numFmtId="0" fontId="17" fillId="0" borderId="1" xfId="0" applyFont="1" applyFill="1" applyBorder="1" applyAlignment="1">
      <alignment vertical="center"/>
    </xf>
    <xf numFmtId="0" fontId="18" fillId="0" borderId="1" xfId="0" applyFont="1" applyFill="1" applyBorder="1" applyAlignment="1">
      <alignment horizontal="center" vertical="center" wrapText="1"/>
    </xf>
    <xf numFmtId="180" fontId="18" fillId="0" borderId="1" xfId="0" applyNumberFormat="1" applyFont="1" applyFill="1" applyBorder="1" applyAlignment="1">
      <alignment horizontal="right" vertical="center" wrapText="1"/>
    </xf>
    <xf numFmtId="191" fontId="18" fillId="0" borderId="1" xfId="0" applyNumberFormat="1" applyFont="1" applyFill="1" applyBorder="1" applyAlignment="1">
      <alignment horizontal="right" vertical="center" wrapText="1"/>
    </xf>
    <xf numFmtId="0" fontId="18" fillId="0" borderId="1" xfId="0" applyFont="1" applyFill="1" applyBorder="1" applyAlignment="1">
      <alignment horizontal="left" vertical="center"/>
    </xf>
    <xf numFmtId="0" fontId="17" fillId="0" borderId="1" xfId="0" applyFont="1" applyFill="1" applyBorder="1" applyAlignment="1">
      <alignment horizontal="left" vertical="center"/>
    </xf>
    <xf numFmtId="0" fontId="20" fillId="0" borderId="0" xfId="0" applyFont="1" applyFill="1" applyBorder="1" applyAlignment="1">
      <alignment vertical="center"/>
    </xf>
    <xf numFmtId="0" fontId="21" fillId="0" borderId="0" xfId="0" applyFont="1" applyFill="1" applyBorder="1" applyAlignment="1">
      <alignment vertical="center"/>
    </xf>
    <xf numFmtId="0" fontId="16"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horizontal="right" vertical="center" wrapText="1"/>
    </xf>
    <xf numFmtId="0" fontId="17" fillId="0" borderId="1" xfId="0" applyFont="1" applyFill="1" applyBorder="1" applyAlignment="1">
      <alignment horizontal="left" vertical="center" wrapText="1"/>
    </xf>
    <xf numFmtId="4" fontId="18" fillId="0" borderId="1" xfId="0" applyNumberFormat="1" applyFont="1" applyFill="1" applyBorder="1" applyAlignment="1">
      <alignment horizontal="right" vertical="center" wrapText="1"/>
    </xf>
    <xf numFmtId="0" fontId="18" fillId="0" borderId="1" xfId="0" applyFont="1" applyFill="1" applyBorder="1" applyAlignment="1">
      <alignment horizontal="left" vertical="center" wrapText="1"/>
    </xf>
    <xf numFmtId="0" fontId="19" fillId="0" borderId="0" xfId="0" applyFont="1" applyFill="1" applyBorder="1" applyAlignment="1">
      <alignment vertical="center" wrapText="1"/>
    </xf>
    <xf numFmtId="0" fontId="16" fillId="0" borderId="0" xfId="0" applyFont="1" applyFill="1" applyBorder="1" applyAlignment="1">
      <alignment vertical="center" wrapText="1"/>
    </xf>
    <xf numFmtId="0" fontId="18" fillId="0" borderId="0" xfId="0" applyFont="1" applyFill="1" applyBorder="1" applyAlignment="1">
      <alignment vertical="center" wrapText="1"/>
    </xf>
    <xf numFmtId="0" fontId="18" fillId="0" borderId="1" xfId="0" applyFont="1" applyFill="1" applyBorder="1" applyAlignment="1">
      <alignment vertical="center" wrapText="1"/>
    </xf>
    <xf numFmtId="4" fontId="18" fillId="0" borderId="1" xfId="0" applyNumberFormat="1" applyFont="1" applyFill="1" applyBorder="1" applyAlignment="1">
      <alignment vertical="center" wrapText="1"/>
    </xf>
    <xf numFmtId="0" fontId="21" fillId="0" borderId="0" xfId="0" applyFont="1" applyFill="1" applyBorder="1" applyAlignment="1">
      <alignment horizontal="left" vertical="center" wrapText="1"/>
    </xf>
    <xf numFmtId="0" fontId="21" fillId="0" borderId="0" xfId="0" applyFont="1" applyFill="1" applyBorder="1" applyAlignment="1">
      <alignment vertical="center" wrapText="1"/>
    </xf>
    <xf numFmtId="0" fontId="16" fillId="0" borderId="0" xfId="0" applyFont="1" applyFill="1" applyBorder="1" applyAlignment="1">
      <alignment horizontal="right" vertical="center" wrapText="1"/>
    </xf>
    <xf numFmtId="4" fontId="22" fillId="0" borderId="1" xfId="0" applyNumberFormat="1" applyFont="1" applyFill="1" applyBorder="1" applyAlignment="1">
      <alignment vertical="center" wrapText="1"/>
    </xf>
    <xf numFmtId="0" fontId="11" fillId="0" borderId="0" xfId="0" applyFont="1" applyFill="1" applyBorder="1" applyAlignment="1">
      <alignment vertical="center"/>
    </xf>
    <xf numFmtId="0" fontId="5" fillId="0" borderId="0" xfId="0" applyFont="1" applyFill="1" applyBorder="1" applyAlignment="1">
      <alignment vertical="center"/>
    </xf>
    <xf numFmtId="0" fontId="23" fillId="0" borderId="1" xfId="0" applyFont="1" applyFill="1" applyBorder="1" applyAlignment="1">
      <alignment horizontal="center" vertical="center" wrapText="1"/>
    </xf>
    <xf numFmtId="0" fontId="22"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2" fillId="0" borderId="0" xfId="895" applyNumberFormat="1" applyFont="1" applyFill="1" applyAlignment="1" applyProtection="1">
      <alignment horizontal="center" vertical="center" wrapText="1"/>
    </xf>
    <xf numFmtId="0" fontId="23" fillId="0" borderId="1" xfId="0" applyFont="1" applyFill="1" applyBorder="1" applyAlignment="1">
      <alignment vertical="center" wrapText="1"/>
    </xf>
    <xf numFmtId="180" fontId="8" fillId="0" borderId="1" xfId="0" applyNumberFormat="1" applyFont="1" applyFill="1" applyBorder="1" applyAlignment="1">
      <alignment horizontal="left" vertical="center" wrapText="1"/>
    </xf>
    <xf numFmtId="180" fontId="24" fillId="0" borderId="1" xfId="0" applyNumberFormat="1" applyFont="1" applyFill="1" applyBorder="1" applyAlignment="1">
      <alignment vertical="center" wrapText="1"/>
    </xf>
    <xf numFmtId="0" fontId="22" fillId="0" borderId="1" xfId="0" applyFont="1" applyFill="1" applyBorder="1" applyAlignment="1">
      <alignment horizontal="center" vertical="center" wrapText="1"/>
    </xf>
    <xf numFmtId="0" fontId="16" fillId="0" borderId="0" xfId="0" applyFont="1" applyFill="1" applyBorder="1" applyAlignment="1">
      <alignment horizontal="center" vertical="center" wrapText="1"/>
    </xf>
    <xf numFmtId="191" fontId="22" fillId="0" borderId="1" xfId="0" applyNumberFormat="1" applyFont="1" applyFill="1" applyBorder="1" applyAlignment="1">
      <alignment vertical="center" wrapText="1"/>
    </xf>
    <xf numFmtId="0" fontId="8" fillId="0" borderId="0" xfId="895" applyFill="1" applyAlignment="1"/>
    <xf numFmtId="0" fontId="8" fillId="0" borderId="0" xfId="895" applyAlignment="1"/>
    <xf numFmtId="0" fontId="8" fillId="0" borderId="0" xfId="895" applyAlignment="1">
      <alignment horizontal="right" vertical="center"/>
    </xf>
    <xf numFmtId="0" fontId="25" fillId="0" borderId="0" xfId="895" applyNumberFormat="1" applyFont="1" applyFill="1" applyAlignment="1" applyProtection="1">
      <alignment horizontal="center" vertical="center" wrapText="1"/>
    </xf>
    <xf numFmtId="0" fontId="25" fillId="0" borderId="0" xfId="895" applyNumberFormat="1" applyFont="1" applyFill="1" applyAlignment="1" applyProtection="1">
      <alignment horizontal="right" vertical="center" wrapText="1"/>
    </xf>
    <xf numFmtId="0" fontId="22" fillId="0" borderId="0" xfId="767" applyFont="1" applyFill="1" applyBorder="1" applyAlignment="1" applyProtection="1">
      <alignment horizontal="left" vertical="center" wrapText="1"/>
    </xf>
    <xf numFmtId="199" fontId="26" fillId="0" borderId="0" xfId="570" applyNumberFormat="1" applyFont="1" applyAlignment="1">
      <alignment horizontal="right" vertical="center"/>
    </xf>
    <xf numFmtId="0" fontId="26" fillId="0" borderId="0" xfId="570" applyFont="1" applyAlignment="1">
      <alignment horizontal="right" vertical="center"/>
    </xf>
    <xf numFmtId="197" fontId="26" fillId="0" borderId="0" xfId="570" applyNumberFormat="1" applyFont="1" applyFill="1" applyBorder="1" applyAlignment="1" applyProtection="1">
      <alignment horizontal="right" vertical="center"/>
    </xf>
    <xf numFmtId="2" fontId="23" fillId="0" borderId="1" xfId="823" applyNumberFormat="1" applyFont="1" applyFill="1" applyBorder="1" applyAlignment="1" applyProtection="1">
      <alignment horizontal="center" vertical="center" wrapText="1"/>
    </xf>
    <xf numFmtId="189" fontId="23" fillId="0" borderId="1" xfId="998" applyNumberFormat="1" applyFont="1" applyBorder="1" applyAlignment="1">
      <alignment horizontal="center" vertical="center" wrapText="1"/>
    </xf>
    <xf numFmtId="49" fontId="23" fillId="0" borderId="1" xfId="826" applyNumberFormat="1" applyFont="1" applyFill="1" applyBorder="1" applyAlignment="1" applyProtection="1">
      <alignment horizontal="left" vertical="center"/>
    </xf>
    <xf numFmtId="200" fontId="23" fillId="0" borderId="1" xfId="1029" applyNumberFormat="1" applyFont="1" applyFill="1" applyBorder="1" applyAlignment="1">
      <alignment horizontal="right" vertical="center" wrapText="1"/>
    </xf>
    <xf numFmtId="200" fontId="23" fillId="0" borderId="1" xfId="27" applyNumberFormat="1" applyFont="1" applyFill="1" applyBorder="1" applyAlignment="1" applyProtection="1">
      <alignment horizontal="right" vertical="center" wrapText="1"/>
    </xf>
    <xf numFmtId="177" fontId="23" fillId="0" borderId="1" xfId="36" applyNumberFormat="1" applyFont="1" applyFill="1" applyBorder="1" applyAlignment="1">
      <alignment horizontal="right" vertical="center" wrapText="1"/>
    </xf>
    <xf numFmtId="49" fontId="22" fillId="0" borderId="1" xfId="826" applyNumberFormat="1" applyFont="1" applyFill="1" applyBorder="1" applyAlignment="1" applyProtection="1">
      <alignment horizontal="left" vertical="center"/>
    </xf>
    <xf numFmtId="200" fontId="22" fillId="0" borderId="1" xfId="1029" applyNumberFormat="1" applyFont="1" applyFill="1" applyBorder="1" applyAlignment="1">
      <alignment horizontal="right" vertical="center" wrapText="1"/>
    </xf>
    <xf numFmtId="200" fontId="22" fillId="0" borderId="1" xfId="27" applyNumberFormat="1" applyFont="1" applyFill="1" applyBorder="1" applyAlignment="1" applyProtection="1">
      <alignment vertical="center" wrapText="1"/>
    </xf>
    <xf numFmtId="177" fontId="22" fillId="0" borderId="1" xfId="626" applyNumberFormat="1" applyFont="1" applyFill="1" applyBorder="1" applyAlignment="1">
      <alignment horizontal="right" vertical="center" wrapText="1"/>
    </xf>
    <xf numFmtId="177" fontId="23" fillId="0" borderId="1" xfId="626" applyNumberFormat="1" applyFont="1" applyFill="1" applyBorder="1" applyAlignment="1">
      <alignment horizontal="right" vertical="center" wrapText="1"/>
    </xf>
    <xf numFmtId="200" fontId="22" fillId="0" borderId="1" xfId="27" applyNumberFormat="1" applyFont="1" applyFill="1" applyBorder="1" applyAlignment="1" applyProtection="1">
      <alignment horizontal="right" vertical="center" wrapText="1"/>
    </xf>
    <xf numFmtId="200" fontId="23" fillId="0" borderId="1" xfId="27" applyNumberFormat="1" applyFont="1" applyFill="1" applyBorder="1" applyAlignment="1">
      <alignment horizontal="center" vertical="center" wrapText="1"/>
    </xf>
    <xf numFmtId="201" fontId="23" fillId="0" borderId="1" xfId="27" applyNumberFormat="1" applyFont="1" applyFill="1" applyBorder="1" applyAlignment="1">
      <alignment horizontal="right" vertical="center" wrapText="1"/>
    </xf>
    <xf numFmtId="200" fontId="22" fillId="0" borderId="1" xfId="27" applyNumberFormat="1" applyFont="1" applyFill="1" applyBorder="1" applyAlignment="1">
      <alignment horizontal="center" vertical="center" wrapText="1"/>
    </xf>
    <xf numFmtId="201" fontId="22" fillId="0" borderId="1" xfId="27" applyNumberFormat="1" applyFont="1" applyFill="1" applyBorder="1" applyAlignment="1">
      <alignment horizontal="right" vertical="center" wrapText="1"/>
    </xf>
    <xf numFmtId="0" fontId="23" fillId="0" borderId="1" xfId="27" applyNumberFormat="1" applyFont="1" applyFill="1" applyBorder="1" applyAlignment="1">
      <alignment horizontal="right" vertical="center" wrapText="1"/>
    </xf>
    <xf numFmtId="0" fontId="22" fillId="0" borderId="1" xfId="27" applyNumberFormat="1" applyFont="1" applyFill="1" applyBorder="1" applyAlignment="1">
      <alignment horizontal="right" vertical="center" wrapText="1"/>
    </xf>
    <xf numFmtId="3" fontId="23" fillId="0" borderId="1" xfId="27" applyNumberFormat="1" applyFont="1" applyFill="1" applyBorder="1" applyAlignment="1">
      <alignment horizontal="right" vertical="center" wrapText="1"/>
    </xf>
    <xf numFmtId="3" fontId="22" fillId="0" borderId="1" xfId="27" applyNumberFormat="1" applyFont="1" applyFill="1" applyBorder="1" applyAlignment="1">
      <alignment horizontal="right" vertical="center" wrapText="1"/>
    </xf>
    <xf numFmtId="200" fontId="22" fillId="3" borderId="1" xfId="27" applyNumberFormat="1" applyFont="1" applyFill="1" applyBorder="1" applyAlignment="1" applyProtection="1">
      <alignment horizontal="right" vertical="center" wrapText="1"/>
    </xf>
    <xf numFmtId="49" fontId="23" fillId="0" borderId="1" xfId="904" applyNumberFormat="1" applyFont="1" applyFill="1" applyBorder="1" applyAlignment="1" applyProtection="1">
      <alignment horizontal="distributed" vertical="center"/>
    </xf>
    <xf numFmtId="177" fontId="23" fillId="0" borderId="1" xfId="0" applyNumberFormat="1" applyFont="1" applyBorder="1" applyAlignment="1">
      <alignment horizontal="right" vertical="center" wrapText="1"/>
    </xf>
    <xf numFmtId="177" fontId="22" fillId="0" borderId="1" xfId="0" applyNumberFormat="1" applyFont="1" applyBorder="1" applyAlignment="1">
      <alignment horizontal="right" vertical="center" wrapText="1"/>
    </xf>
    <xf numFmtId="200" fontId="23" fillId="0" borderId="1" xfId="27" applyNumberFormat="1" applyFont="1" applyFill="1" applyBorder="1" applyAlignment="1">
      <alignment horizontal="right" vertical="center" wrapText="1"/>
    </xf>
    <xf numFmtId="49" fontId="23" fillId="0" borderId="1" xfId="904" applyNumberFormat="1" applyFont="1" applyFill="1" applyBorder="1" applyAlignment="1" applyProtection="1">
      <alignment horizontal="left" vertical="center"/>
    </xf>
    <xf numFmtId="200" fontId="8" fillId="0" borderId="0" xfId="895" applyNumberFormat="1" applyAlignment="1">
      <alignment horizontal="right" vertical="center"/>
    </xf>
    <xf numFmtId="0" fontId="8" fillId="0" borderId="0" xfId="697" applyFill="1" applyAlignment="1"/>
    <xf numFmtId="0" fontId="8" fillId="0" borderId="0" xfId="697" applyAlignment="1"/>
    <xf numFmtId="0" fontId="25" fillId="0" borderId="0" xfId="697" applyNumberFormat="1" applyFont="1" applyFill="1" applyAlignment="1" applyProtection="1">
      <alignment horizontal="center" vertical="center" wrapText="1"/>
    </xf>
    <xf numFmtId="199" fontId="22" fillId="0" borderId="0" xfId="697" applyNumberFormat="1" applyFont="1" applyFill="1" applyAlignment="1" applyProtection="1">
      <alignment horizontal="right"/>
    </xf>
    <xf numFmtId="0" fontId="27" fillId="0" borderId="0" xfId="697" applyFont="1" applyFill="1" applyAlignment="1">
      <alignment vertical="center"/>
    </xf>
    <xf numFmtId="0" fontId="22" fillId="0" borderId="0" xfId="697" applyFont="1" applyFill="1" applyAlignment="1">
      <alignment horizontal="right" vertical="center"/>
    </xf>
    <xf numFmtId="0" fontId="23" fillId="0" borderId="1" xfId="697" applyNumberFormat="1" applyFont="1" applyFill="1" applyBorder="1" applyAlignment="1" applyProtection="1">
      <alignment horizontal="center" vertical="center"/>
    </xf>
    <xf numFmtId="49" fontId="23" fillId="0" borderId="1" xfId="428" applyNumberFormat="1" applyFont="1" applyFill="1" applyBorder="1" applyAlignment="1" applyProtection="1">
      <alignment vertical="center"/>
    </xf>
    <xf numFmtId="200" fontId="23" fillId="0" borderId="1" xfId="867" applyNumberFormat="1" applyFont="1" applyFill="1" applyBorder="1" applyAlignment="1">
      <alignment horizontal="right" vertical="center" wrapText="1"/>
    </xf>
    <xf numFmtId="49" fontId="22" fillId="0" borderId="1" xfId="428" applyNumberFormat="1" applyFont="1" applyFill="1" applyBorder="1" applyAlignment="1" applyProtection="1">
      <alignment vertical="center"/>
    </xf>
    <xf numFmtId="200" fontId="22" fillId="0" borderId="1" xfId="867" applyNumberFormat="1" applyFont="1" applyFill="1" applyBorder="1" applyAlignment="1">
      <alignment horizontal="right" vertical="center" wrapText="1"/>
    </xf>
    <xf numFmtId="177" fontId="22" fillId="0" borderId="1" xfId="36" applyNumberFormat="1" applyFont="1" applyFill="1" applyBorder="1" applyAlignment="1" applyProtection="1">
      <alignment horizontal="right" vertical="center" wrapText="1"/>
    </xf>
    <xf numFmtId="49" fontId="23" fillId="0" borderId="1" xfId="428" applyNumberFormat="1" applyFont="1" applyFill="1" applyBorder="1" applyAlignment="1" applyProtection="1">
      <alignment vertical="center" wrapText="1"/>
    </xf>
    <xf numFmtId="177" fontId="23" fillId="0" borderId="1" xfId="36" applyNumberFormat="1" applyFont="1" applyFill="1" applyBorder="1" applyAlignment="1" applyProtection="1">
      <alignment horizontal="right" vertical="center" wrapText="1"/>
    </xf>
    <xf numFmtId="200" fontId="22" fillId="0" borderId="1" xfId="27" applyNumberFormat="1" applyFont="1" applyFill="1" applyBorder="1" applyAlignment="1">
      <alignment horizontal="right" vertical="center" wrapText="1"/>
    </xf>
    <xf numFmtId="177" fontId="22" fillId="0" borderId="1" xfId="36" applyNumberFormat="1" applyFont="1" applyFill="1" applyBorder="1" applyAlignment="1">
      <alignment horizontal="right" vertical="center" wrapText="1"/>
    </xf>
    <xf numFmtId="202" fontId="8" fillId="0" borderId="1" xfId="0" applyNumberFormat="1" applyFont="1" applyFill="1" applyBorder="1" applyAlignment="1">
      <alignment horizontal="right" vertical="center"/>
    </xf>
    <xf numFmtId="177" fontId="22" fillId="3" borderId="1" xfId="36" applyNumberFormat="1" applyFont="1" applyFill="1" applyBorder="1" applyAlignment="1" applyProtection="1">
      <alignment horizontal="right" vertical="center" wrapText="1"/>
    </xf>
    <xf numFmtId="177" fontId="3" fillId="0" borderId="1" xfId="36" applyNumberFormat="1" applyFont="1" applyFill="1" applyBorder="1" applyAlignment="1" applyProtection="1">
      <alignment horizontal="right" vertical="center" wrapText="1"/>
    </xf>
    <xf numFmtId="200" fontId="8" fillId="0" borderId="0" xfId="697" applyNumberFormat="1" applyAlignment="1"/>
    <xf numFmtId="0" fontId="8" fillId="0" borderId="0" xfId="767" applyFill="1" applyAlignment="1"/>
    <xf numFmtId="0" fontId="8" fillId="0" borderId="0" xfId="767" applyAlignment="1"/>
    <xf numFmtId="0" fontId="25" fillId="0" borderId="0" xfId="767" applyNumberFormat="1" applyFont="1" applyFill="1" applyAlignment="1" applyProtection="1">
      <alignment horizontal="center" vertical="center" wrapText="1"/>
    </xf>
    <xf numFmtId="0" fontId="26" fillId="0" borderId="0" xfId="711" applyFont="1" applyAlignment="1"/>
    <xf numFmtId="203" fontId="26" fillId="0" borderId="0" xfId="711" applyNumberFormat="1" applyFont="1" applyAlignment="1"/>
    <xf numFmtId="197" fontId="28" fillId="0" borderId="0" xfId="711" applyNumberFormat="1" applyFont="1" applyFill="1" applyBorder="1" applyAlignment="1" applyProtection="1">
      <alignment horizontal="right" vertical="center"/>
    </xf>
    <xf numFmtId="177" fontId="22" fillId="0" borderId="1" xfId="570" applyNumberFormat="1" applyFont="1" applyFill="1" applyBorder="1" applyAlignment="1" applyProtection="1">
      <alignment horizontal="right" vertical="center" wrapText="1"/>
    </xf>
    <xf numFmtId="49" fontId="23" fillId="0" borderId="1" xfId="826" applyNumberFormat="1" applyFont="1" applyFill="1" applyBorder="1" applyAlignment="1" applyProtection="1">
      <alignment horizontal="left" vertical="center" wrapText="1"/>
    </xf>
    <xf numFmtId="177" fontId="23" fillId="0" borderId="1" xfId="570" applyNumberFormat="1" applyFont="1" applyFill="1" applyBorder="1" applyAlignment="1" applyProtection="1">
      <alignment horizontal="right" vertical="center" wrapText="1"/>
    </xf>
    <xf numFmtId="200" fontId="28" fillId="0" borderId="1" xfId="27" applyNumberFormat="1" applyFont="1" applyFill="1" applyBorder="1" applyAlignment="1" applyProtection="1">
      <alignment vertical="center" wrapText="1"/>
    </xf>
    <xf numFmtId="49" fontId="23" fillId="0" borderId="1" xfId="904" applyNumberFormat="1" applyFont="1" applyFill="1" applyBorder="1" applyAlignment="1" applyProtection="1">
      <alignment horizontal="left" vertical="center" wrapText="1"/>
    </xf>
    <xf numFmtId="200" fontId="8" fillId="0" borderId="0" xfId="767" applyNumberFormat="1" applyAlignment="1"/>
    <xf numFmtId="0" fontId="8" fillId="0" borderId="0" xfId="767" applyAlignment="1">
      <alignment vertical="center"/>
    </xf>
    <xf numFmtId="4" fontId="22" fillId="0" borderId="0" xfId="767" applyNumberFormat="1" applyFont="1" applyFill="1" applyAlignment="1" applyProtection="1">
      <alignment horizontal="right" vertical="center"/>
    </xf>
    <xf numFmtId="203" fontId="27" fillId="0" borderId="0" xfId="767" applyNumberFormat="1" applyFont="1" applyFill="1" applyAlignment="1">
      <alignment vertical="center"/>
    </xf>
    <xf numFmtId="0" fontId="22" fillId="0" borderId="0" xfId="767" applyFont="1" applyFill="1" applyAlignment="1">
      <alignment horizontal="right" vertical="center"/>
    </xf>
    <xf numFmtId="0" fontId="23" fillId="0" borderId="1" xfId="918" applyNumberFormat="1" applyFont="1" applyFill="1" applyBorder="1" applyAlignment="1" applyProtection="1">
      <alignment horizontal="center" vertical="center"/>
    </xf>
    <xf numFmtId="49" fontId="23" fillId="0" borderId="1" xfId="920" applyNumberFormat="1" applyFont="1" applyFill="1" applyBorder="1" applyAlignment="1" applyProtection="1">
      <alignment vertical="center"/>
    </xf>
    <xf numFmtId="200" fontId="23" fillId="0" borderId="1" xfId="108" applyNumberFormat="1" applyFont="1" applyBorder="1" applyAlignment="1">
      <alignment horizontal="right" vertical="center" wrapText="1"/>
    </xf>
    <xf numFmtId="200" fontId="23" fillId="0" borderId="1" xfId="867" applyNumberFormat="1" applyFont="1" applyBorder="1" applyAlignment="1">
      <alignment horizontal="right" vertical="center" wrapText="1"/>
    </xf>
    <xf numFmtId="49" fontId="22" fillId="0" borderId="1" xfId="920" applyNumberFormat="1" applyFont="1" applyFill="1" applyBorder="1" applyAlignment="1" applyProtection="1">
      <alignment vertical="center"/>
    </xf>
    <xf numFmtId="200" fontId="22" fillId="0" borderId="1" xfId="108" applyNumberFormat="1" applyFont="1" applyBorder="1" applyAlignment="1">
      <alignment horizontal="right" vertical="center" wrapText="1"/>
    </xf>
    <xf numFmtId="200" fontId="22" fillId="0" borderId="1" xfId="867" applyNumberFormat="1" applyFont="1" applyBorder="1" applyAlignment="1">
      <alignment horizontal="right" vertical="center" wrapText="1"/>
    </xf>
    <xf numFmtId="200" fontId="23" fillId="0" borderId="1" xfId="108" applyNumberFormat="1" applyFont="1" applyFill="1" applyBorder="1" applyAlignment="1">
      <alignment horizontal="right" vertical="center" wrapText="1"/>
    </xf>
    <xf numFmtId="200" fontId="22" fillId="3" borderId="1" xfId="867" applyNumberFormat="1" applyFont="1" applyFill="1" applyBorder="1" applyAlignment="1">
      <alignment horizontal="right" vertical="center" wrapText="1"/>
    </xf>
    <xf numFmtId="49" fontId="23" fillId="0" borderId="1" xfId="904" applyNumberFormat="1" applyFont="1" applyFill="1" applyBorder="1" applyAlignment="1" applyProtection="1">
      <alignment vertical="center"/>
    </xf>
    <xf numFmtId="0" fontId="8" fillId="0" borderId="0" xfId="998" applyNumberFormat="1" applyFont="1" applyFill="1" applyBorder="1" applyAlignment="1">
      <alignment vertical="center"/>
    </xf>
    <xf numFmtId="0" fontId="8" fillId="0" borderId="0" xfId="998">
      <alignment vertical="center"/>
    </xf>
    <xf numFmtId="0" fontId="7" fillId="0" borderId="0" xfId="998" applyFont="1" applyAlignment="1">
      <alignment horizontal="center" vertical="center" wrapText="1"/>
    </xf>
    <xf numFmtId="0" fontId="8" fillId="0" borderId="0" xfId="998" applyFill="1">
      <alignment vertical="center"/>
    </xf>
    <xf numFmtId="0" fontId="1" fillId="0" borderId="0" xfId="0" applyFont="1" applyFill="1" applyAlignment="1">
      <alignment vertical="center"/>
    </xf>
    <xf numFmtId="0" fontId="29" fillId="0" borderId="0" xfId="658" applyFont="1" applyAlignment="1">
      <alignment horizontal="center" vertical="center" shrinkToFit="1"/>
    </xf>
    <xf numFmtId="0" fontId="9" fillId="0" borderId="0" xfId="658" applyFont="1" applyAlignment="1">
      <alignment horizontal="center" vertical="center" shrinkToFit="1"/>
    </xf>
    <xf numFmtId="0" fontId="11" fillId="0" borderId="0" xfId="658" applyFont="1" applyBorder="1" applyAlignment="1">
      <alignment horizontal="left" vertical="center" wrapText="1"/>
    </xf>
    <xf numFmtId="0" fontId="11" fillId="0" borderId="0" xfId="0" applyFont="1" applyFill="1" applyAlignment="1">
      <alignment horizontal="right"/>
    </xf>
    <xf numFmtId="0" fontId="23" fillId="0" borderId="1" xfId="1075" applyFont="1" applyBorder="1" applyAlignment="1">
      <alignment horizontal="center" vertical="center"/>
    </xf>
    <xf numFmtId="0" fontId="11" fillId="0" borderId="1" xfId="0" applyFont="1" applyFill="1" applyBorder="1" applyAlignment="1">
      <alignment horizontal="left" vertical="center"/>
    </xf>
    <xf numFmtId="200" fontId="22" fillId="0" borderId="1" xfId="27" applyNumberFormat="1" applyFont="1" applyBorder="1" applyAlignment="1">
      <alignment horizontal="right" vertical="center" wrapText="1"/>
    </xf>
    <xf numFmtId="0" fontId="10" fillId="0" borderId="1" xfId="0" applyFont="1" applyFill="1" applyBorder="1" applyAlignment="1">
      <alignment horizontal="center" vertical="center"/>
    </xf>
    <xf numFmtId="0" fontId="24" fillId="0" borderId="1" xfId="998" applyFont="1" applyFill="1" applyBorder="1">
      <alignment vertical="center"/>
    </xf>
    <xf numFmtId="0" fontId="11" fillId="0" borderId="1" xfId="0" applyFont="1" applyFill="1" applyBorder="1" applyAlignment="1">
      <alignment horizontal="center" vertical="center"/>
    </xf>
    <xf numFmtId="0" fontId="9" fillId="0" borderId="0" xfId="626" applyFont="1" applyAlignment="1">
      <alignment horizontal="center" vertical="center" shrinkToFit="1"/>
    </xf>
    <xf numFmtId="0" fontId="11" fillId="0" borderId="0" xfId="626" applyFont="1" applyAlignment="1">
      <alignment horizontal="left" vertical="center" wrapText="1"/>
    </xf>
    <xf numFmtId="0" fontId="11" fillId="0" borderId="0" xfId="626" applyFont="1" applyFill="1" applyAlignment="1">
      <alignment horizontal="left" vertical="center" wrapText="1"/>
    </xf>
    <xf numFmtId="189" fontId="22" fillId="0" borderId="0" xfId="1073" applyNumberFormat="1" applyFont="1" applyBorder="1" applyAlignment="1">
      <alignment horizontal="right" vertical="center"/>
    </xf>
    <xf numFmtId="0" fontId="23" fillId="0" borderId="1" xfId="1073" applyFont="1" applyBorder="1" applyAlignment="1">
      <alignment horizontal="center" vertical="center"/>
    </xf>
    <xf numFmtId="49" fontId="23" fillId="0" borderId="1" xfId="0" applyNumberFormat="1" applyFont="1" applyFill="1" applyBorder="1" applyAlignment="1" applyProtection="1">
      <alignment vertical="center" wrapText="1"/>
    </xf>
    <xf numFmtId="200" fontId="23" fillId="0" borderId="1" xfId="998" applyNumberFormat="1" applyFont="1" applyFill="1" applyBorder="1" applyAlignment="1">
      <alignment horizontal="right" vertical="center" wrapText="1"/>
    </xf>
    <xf numFmtId="0" fontId="22" fillId="0" borderId="1" xfId="649" applyNumberFormat="1" applyFont="1" applyFill="1" applyBorder="1" applyAlignment="1">
      <alignment horizontal="left" vertical="center" wrapText="1"/>
    </xf>
    <xf numFmtId="200" fontId="22" fillId="0" borderId="1" xfId="998" applyNumberFormat="1" applyFont="1" applyFill="1" applyBorder="1" applyAlignment="1">
      <alignment horizontal="right" vertical="center" wrapText="1"/>
    </xf>
    <xf numFmtId="177" fontId="22" fillId="0" borderId="1" xfId="998" applyNumberFormat="1" applyFont="1" applyBorder="1" applyAlignment="1">
      <alignment horizontal="right" vertical="center" wrapText="1"/>
    </xf>
    <xf numFmtId="41" fontId="23" fillId="0" borderId="1" xfId="998" applyNumberFormat="1" applyFont="1" applyBorder="1" applyAlignment="1">
      <alignment horizontal="right" vertical="center" wrapText="1"/>
    </xf>
    <xf numFmtId="177" fontId="23" fillId="0" borderId="1" xfId="998" applyNumberFormat="1" applyFont="1" applyBorder="1" applyAlignment="1">
      <alignment horizontal="right" vertical="center" wrapText="1"/>
    </xf>
    <xf numFmtId="41" fontId="22" fillId="0" borderId="1" xfId="998" applyNumberFormat="1" applyFont="1" applyBorder="1" applyAlignment="1">
      <alignment horizontal="right" vertical="center" wrapText="1"/>
    </xf>
    <xf numFmtId="49" fontId="22" fillId="0" borderId="1" xfId="0" applyNumberFormat="1" applyFont="1" applyFill="1" applyBorder="1" applyAlignment="1" applyProtection="1">
      <alignment vertical="center" wrapText="1"/>
    </xf>
    <xf numFmtId="0" fontId="23" fillId="3" borderId="1" xfId="998" applyFont="1" applyFill="1" applyBorder="1" applyAlignment="1">
      <alignment horizontal="distributed" vertical="center" wrapText="1"/>
    </xf>
    <xf numFmtId="0" fontId="23" fillId="0" borderId="1" xfId="649" applyNumberFormat="1" applyFont="1" applyFill="1" applyBorder="1" applyAlignment="1">
      <alignment horizontal="left" vertical="center" wrapText="1"/>
    </xf>
    <xf numFmtId="0" fontId="22" fillId="0" borderId="1" xfId="649" applyNumberFormat="1" applyFont="1" applyFill="1" applyBorder="1" applyAlignment="1">
      <alignment horizontal="left" vertical="center" wrapText="1" indent="1"/>
    </xf>
    <xf numFmtId="200" fontId="11" fillId="0" borderId="1" xfId="0" applyNumberFormat="1" applyFont="1" applyFill="1" applyBorder="1" applyAlignment="1">
      <alignment horizontal="right" vertical="center" wrapText="1"/>
    </xf>
    <xf numFmtId="41" fontId="22" fillId="0" borderId="1" xfId="998" applyNumberFormat="1" applyFont="1" applyFill="1" applyBorder="1" applyAlignment="1">
      <alignment horizontal="right" vertical="center" wrapText="1"/>
    </xf>
    <xf numFmtId="0" fontId="23" fillId="3" borderId="1" xfId="998" applyFont="1" applyFill="1" applyBorder="1" applyAlignment="1">
      <alignment horizontal="left" vertical="center" wrapText="1"/>
    </xf>
    <xf numFmtId="200" fontId="10" fillId="0" borderId="1" xfId="0" applyNumberFormat="1" applyFont="1" applyFill="1" applyBorder="1" applyAlignment="1">
      <alignment horizontal="right" vertical="center" wrapText="1"/>
    </xf>
    <xf numFmtId="41" fontId="23" fillId="3" borderId="1" xfId="998" applyNumberFormat="1" applyFont="1" applyFill="1" applyBorder="1" applyAlignment="1">
      <alignment horizontal="right" vertical="center" wrapText="1"/>
    </xf>
    <xf numFmtId="41" fontId="0" fillId="0" borderId="0" xfId="0" applyNumberFormat="1" applyAlignment="1"/>
    <xf numFmtId="200" fontId="0" fillId="0" borderId="0" xfId="0" applyNumberFormat="1" applyAlignment="1"/>
    <xf numFmtId="0" fontId="8" fillId="0" borderId="0" xfId="649" applyAlignment="1"/>
    <xf numFmtId="0" fontId="30" fillId="2" borderId="0" xfId="649" applyFont="1" applyFill="1" applyAlignment="1"/>
    <xf numFmtId="0" fontId="31" fillId="2" borderId="0" xfId="626" applyFont="1" applyFill="1" applyAlignment="1">
      <alignment horizontal="center" vertical="center" shrinkToFit="1"/>
    </xf>
    <xf numFmtId="0" fontId="32" fillId="2" borderId="0" xfId="626" applyFont="1" applyFill="1" applyAlignment="1">
      <alignment horizontal="left" vertical="center" wrapText="1"/>
    </xf>
    <xf numFmtId="0" fontId="22" fillId="0" borderId="0" xfId="649" applyFont="1" applyAlignment="1">
      <alignment horizontal="right" vertical="center"/>
    </xf>
    <xf numFmtId="0" fontId="23" fillId="0" borderId="1" xfId="649" applyFont="1" applyFill="1" applyBorder="1" applyAlignment="1">
      <alignment horizontal="center" vertical="center" wrapText="1"/>
    </xf>
    <xf numFmtId="189" fontId="23" fillId="2" borderId="1" xfId="998" applyNumberFormat="1" applyFont="1" applyFill="1" applyBorder="1" applyAlignment="1">
      <alignment horizontal="center" vertical="center" wrapText="1"/>
    </xf>
    <xf numFmtId="200" fontId="33" fillId="2" borderId="1" xfId="27" applyNumberFormat="1" applyFont="1" applyFill="1" applyBorder="1" applyAlignment="1">
      <alignment horizontal="right" vertical="center" wrapText="1"/>
    </xf>
    <xf numFmtId="49" fontId="22" fillId="2" borderId="1" xfId="0" applyNumberFormat="1" applyFont="1" applyFill="1" applyBorder="1" applyAlignment="1" applyProtection="1">
      <alignment vertical="center" wrapText="1"/>
    </xf>
    <xf numFmtId="0" fontId="28" fillId="2" borderId="1" xfId="0" applyFont="1" applyFill="1" applyBorder="1" applyAlignment="1" applyProtection="1">
      <alignment horizontal="right" vertical="center"/>
      <protection locked="0"/>
    </xf>
    <xf numFmtId="177" fontId="10" fillId="0" borderId="1" xfId="626" applyNumberFormat="1" applyFont="1" applyFill="1" applyBorder="1" applyAlignment="1">
      <alignment horizontal="right" vertical="center" wrapText="1"/>
    </xf>
    <xf numFmtId="177" fontId="11" fillId="0" borderId="1" xfId="0" applyNumberFormat="1" applyFont="1" applyBorder="1" applyAlignment="1">
      <alignment horizontal="right" vertical="center" wrapText="1"/>
    </xf>
    <xf numFmtId="0" fontId="28" fillId="2" borderId="1" xfId="0" applyNumberFormat="1" applyFont="1" applyFill="1" applyBorder="1" applyAlignment="1" applyProtection="1">
      <alignment horizontal="right" vertical="center"/>
    </xf>
    <xf numFmtId="177" fontId="11" fillId="0" borderId="1" xfId="626" applyNumberFormat="1" applyFont="1" applyFill="1" applyBorder="1" applyAlignment="1">
      <alignment horizontal="right" vertical="center" wrapText="1"/>
    </xf>
    <xf numFmtId="3" fontId="28" fillId="2" borderId="1" xfId="0" applyNumberFormat="1" applyFont="1" applyFill="1" applyBorder="1" applyAlignment="1" applyProtection="1">
      <alignment horizontal="right" vertical="center" wrapText="1"/>
      <protection locked="0"/>
    </xf>
    <xf numFmtId="4" fontId="34" fillId="2" borderId="1" xfId="1341" applyNumberFormat="1" applyFont="1" applyFill="1" applyBorder="1" applyAlignment="1" applyProtection="1">
      <alignment horizontal="right" vertical="center"/>
    </xf>
    <xf numFmtId="4" fontId="35" fillId="2" borderId="1" xfId="1341" applyNumberFormat="1" applyFont="1" applyFill="1" applyBorder="1" applyAlignment="1" applyProtection="1">
      <alignment horizontal="right" vertical="center"/>
    </xf>
    <xf numFmtId="41" fontId="23" fillId="0" borderId="1" xfId="966" applyNumberFormat="1" applyFont="1" applyFill="1" applyBorder="1" applyAlignment="1">
      <alignment horizontal="right" vertical="center" wrapText="1"/>
    </xf>
    <xf numFmtId="41" fontId="22" fillId="0" borderId="1" xfId="0" applyNumberFormat="1" applyFont="1" applyFill="1" applyBorder="1" applyAlignment="1" applyProtection="1">
      <alignment horizontal="right" vertical="center" wrapText="1"/>
    </xf>
    <xf numFmtId="41" fontId="36" fillId="0" borderId="1" xfId="0" applyNumberFormat="1" applyFont="1" applyFill="1" applyBorder="1" applyAlignment="1">
      <alignment horizontal="right" vertical="center" wrapText="1"/>
    </xf>
    <xf numFmtId="200" fontId="22" fillId="0" borderId="1" xfId="626" applyNumberFormat="1" applyFont="1" applyFill="1" applyBorder="1" applyAlignment="1">
      <alignment horizontal="right" vertical="center" wrapText="1"/>
    </xf>
    <xf numFmtId="200" fontId="22" fillId="2" borderId="1" xfId="626" applyNumberFormat="1" applyFont="1" applyFill="1" applyBorder="1" applyAlignment="1">
      <alignment horizontal="right" vertical="center" wrapText="1"/>
    </xf>
    <xf numFmtId="200" fontId="23" fillId="2" borderId="1" xfId="998" applyNumberFormat="1" applyFont="1" applyFill="1" applyBorder="1" applyAlignment="1">
      <alignment horizontal="right" vertical="center" wrapText="1"/>
    </xf>
    <xf numFmtId="200" fontId="22" fillId="2" borderId="1" xfId="998" applyNumberFormat="1" applyFont="1" applyFill="1" applyBorder="1" applyAlignment="1">
      <alignment horizontal="right" vertical="center" wrapText="1"/>
    </xf>
    <xf numFmtId="200" fontId="22" fillId="2" borderId="1" xfId="966" applyNumberFormat="1" applyFont="1" applyFill="1" applyBorder="1" applyAlignment="1">
      <alignment horizontal="right" vertical="center" wrapText="1"/>
    </xf>
    <xf numFmtId="200" fontId="23" fillId="2" borderId="1" xfId="966" applyNumberFormat="1" applyFont="1" applyFill="1" applyBorder="1" applyAlignment="1">
      <alignment horizontal="right" vertical="center" wrapText="1"/>
    </xf>
    <xf numFmtId="177" fontId="10" fillId="0" borderId="1" xfId="0" applyNumberFormat="1" applyFont="1" applyBorder="1" applyAlignment="1">
      <alignment horizontal="right" vertical="center" wrapText="1"/>
    </xf>
    <xf numFmtId="0" fontId="10" fillId="0" borderId="1" xfId="0" applyFont="1" applyBorder="1" applyAlignment="1">
      <alignment horizontal="distributed" vertical="center" wrapText="1"/>
    </xf>
    <xf numFmtId="49" fontId="23" fillId="0" borderId="1" xfId="0" applyNumberFormat="1" applyFont="1" applyFill="1" applyBorder="1" applyAlignment="1" applyProtection="1">
      <alignment horizontal="center" vertical="center" wrapText="1"/>
    </xf>
    <xf numFmtId="41" fontId="22" fillId="0" borderId="1" xfId="966" applyNumberFormat="1" applyFont="1" applyFill="1" applyBorder="1" applyAlignment="1">
      <alignment horizontal="right" vertical="center" wrapText="1"/>
    </xf>
    <xf numFmtId="41" fontId="22" fillId="0" borderId="1" xfId="626" applyNumberFormat="1" applyFont="1" applyFill="1" applyBorder="1" applyAlignment="1">
      <alignment horizontal="right" vertical="center" wrapText="1"/>
    </xf>
    <xf numFmtId="49" fontId="23" fillId="0" borderId="1" xfId="0" applyNumberFormat="1" applyFont="1" applyFill="1" applyBorder="1" applyAlignment="1" applyProtection="1">
      <alignment horizontal="left" vertical="center" wrapText="1"/>
    </xf>
    <xf numFmtId="0" fontId="8" fillId="0" borderId="0" xfId="649" applyFill="1" applyAlignment="1"/>
    <xf numFmtId="200" fontId="23" fillId="2" borderId="1" xfId="27" applyNumberFormat="1" applyFont="1" applyFill="1" applyBorder="1" applyAlignment="1">
      <alignment horizontal="right" vertical="center" wrapText="1"/>
    </xf>
    <xf numFmtId="41" fontId="8" fillId="0" borderId="0" xfId="649" applyNumberFormat="1" applyAlignment="1"/>
    <xf numFmtId="200" fontId="8" fillId="0" borderId="0" xfId="649" applyNumberFormat="1" applyAlignment="1"/>
    <xf numFmtId="0" fontId="22" fillId="0" borderId="0" xfId="649" applyFont="1" applyAlignment="1"/>
    <xf numFmtId="0" fontId="9" fillId="3" borderId="0" xfId="626" applyFont="1" applyFill="1" applyAlignment="1">
      <alignment horizontal="center" vertical="center" shrinkToFit="1"/>
    </xf>
    <xf numFmtId="0" fontId="11" fillId="3" borderId="0" xfId="626" applyFont="1" applyFill="1" applyAlignment="1">
      <alignment horizontal="left" vertical="center" wrapText="1"/>
    </xf>
    <xf numFmtId="0" fontId="22" fillId="3" borderId="0" xfId="649" applyFont="1" applyFill="1" applyAlignment="1">
      <alignment horizontal="right" vertical="center"/>
    </xf>
    <xf numFmtId="0" fontId="23" fillId="3" borderId="1" xfId="1073" applyFont="1" applyFill="1" applyBorder="1" applyAlignment="1">
      <alignment horizontal="distributed" vertical="center" wrapText="1" indent="3"/>
    </xf>
    <xf numFmtId="41" fontId="10" fillId="0" borderId="1" xfId="0" applyNumberFormat="1" applyFont="1" applyBorder="1" applyAlignment="1">
      <alignment horizontal="right" vertical="center" wrapText="1"/>
    </xf>
    <xf numFmtId="0" fontId="22" fillId="0" borderId="1" xfId="892" applyNumberFormat="1" applyFont="1" applyFill="1" applyBorder="1" applyAlignment="1">
      <alignment horizontal="left" vertical="center" wrapText="1"/>
    </xf>
    <xf numFmtId="0" fontId="23" fillId="0" borderId="1" xfId="1073" applyFont="1" applyFill="1" applyBorder="1" applyAlignment="1">
      <alignment horizontal="left" vertical="center" wrapText="1"/>
    </xf>
    <xf numFmtId="0" fontId="22" fillId="0" borderId="1" xfId="892" applyNumberFormat="1" applyFont="1" applyFill="1" applyBorder="1" applyAlignment="1">
      <alignment horizontal="left" vertical="center" wrapText="1" indent="2"/>
    </xf>
    <xf numFmtId="0" fontId="22" fillId="0" borderId="1" xfId="892" applyNumberFormat="1" applyFont="1" applyFill="1" applyBorder="1" applyAlignment="1">
      <alignment horizontal="left" vertical="center" wrapText="1" indent="1"/>
    </xf>
    <xf numFmtId="0" fontId="23" fillId="0" borderId="1" xfId="892" applyNumberFormat="1" applyFont="1" applyFill="1" applyBorder="1" applyAlignment="1">
      <alignment horizontal="left" vertical="center" wrapText="1"/>
    </xf>
    <xf numFmtId="41" fontId="23" fillId="0" borderId="1" xfId="998" applyNumberFormat="1" applyFont="1" applyFill="1" applyBorder="1" applyAlignment="1">
      <alignment horizontal="right" vertical="center" wrapText="1"/>
    </xf>
    <xf numFmtId="41" fontId="8" fillId="0" borderId="0" xfId="649" applyNumberFormat="1" applyFill="1" applyAlignment="1"/>
    <xf numFmtId="0" fontId="9" fillId="0" borderId="0" xfId="626" applyFont="1" applyFill="1" applyAlignment="1">
      <alignment horizontal="center" vertical="center" shrinkToFit="1"/>
    </xf>
    <xf numFmtId="197" fontId="22" fillId="0" borderId="0" xfId="895" applyNumberFormat="1" applyFont="1" applyFill="1" applyBorder="1" applyAlignment="1" applyProtection="1">
      <alignment horizontal="left" vertical="center"/>
    </xf>
    <xf numFmtId="0" fontId="22" fillId="0" borderId="0" xfId="649" applyFont="1" applyFill="1" applyBorder="1" applyAlignment="1">
      <alignment vertical="center"/>
    </xf>
    <xf numFmtId="0" fontId="22" fillId="0" borderId="0" xfId="649" applyFont="1" applyFill="1" applyAlignment="1">
      <alignment vertical="center"/>
    </xf>
    <xf numFmtId="197" fontId="26" fillId="0" borderId="0" xfId="895" applyNumberFormat="1" applyFont="1" applyFill="1" applyBorder="1" applyAlignment="1" applyProtection="1">
      <alignment horizontal="right" vertical="center"/>
    </xf>
    <xf numFmtId="41" fontId="28" fillId="0" borderId="1" xfId="0" applyNumberFormat="1" applyFont="1" applyFill="1" applyBorder="1" applyAlignment="1">
      <alignment horizontal="right" vertical="center" wrapText="1"/>
    </xf>
    <xf numFmtId="41" fontId="11" fillId="0" borderId="1" xfId="0" applyNumberFormat="1" applyFont="1" applyFill="1" applyBorder="1" applyAlignment="1">
      <alignment horizontal="right" vertical="center" wrapText="1"/>
    </xf>
    <xf numFmtId="41" fontId="23" fillId="0" borderId="1" xfId="0" applyNumberFormat="1" applyFont="1" applyFill="1" applyBorder="1" applyAlignment="1" applyProtection="1">
      <alignment horizontal="right" vertical="center" wrapText="1"/>
    </xf>
    <xf numFmtId="41" fontId="23" fillId="0" borderId="1" xfId="626" applyNumberFormat="1" applyFont="1" applyFill="1" applyBorder="1" applyAlignment="1">
      <alignment horizontal="right" vertical="center" wrapText="1"/>
    </xf>
    <xf numFmtId="49" fontId="22" fillId="0" borderId="1" xfId="0" applyNumberFormat="1" applyFont="1" applyFill="1" applyBorder="1" applyAlignment="1" applyProtection="1">
      <alignment horizontal="center" vertical="center" wrapText="1"/>
    </xf>
    <xf numFmtId="0" fontId="37" fillId="0" borderId="0" xfId="0" applyFont="1" applyAlignment="1"/>
    <xf numFmtId="0" fontId="0" fillId="0" borderId="0" xfId="0" applyFill="1" applyAlignment="1"/>
    <xf numFmtId="0" fontId="38" fillId="0" borderId="0" xfId="904" applyFont="1" applyFill="1" applyAlignment="1">
      <alignment horizontal="center" vertical="center"/>
    </xf>
    <xf numFmtId="0" fontId="11" fillId="0" borderId="0" xfId="904" applyFont="1" applyFill="1" applyAlignment="1">
      <alignment horizontal="left" vertical="center" wrapText="1"/>
    </xf>
    <xf numFmtId="0" fontId="11" fillId="0" borderId="0" xfId="0" applyFont="1" applyFill="1" applyAlignment="1">
      <alignment vertical="center"/>
    </xf>
    <xf numFmtId="0" fontId="11" fillId="0" borderId="0" xfId="904" applyFont="1" applyFill="1" applyAlignment="1">
      <alignment horizontal="right" vertical="center"/>
    </xf>
    <xf numFmtId="189" fontId="23" fillId="0" borderId="1" xfId="998"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200" fontId="22" fillId="0" borderId="1" xfId="0" applyNumberFormat="1" applyFont="1" applyFill="1" applyBorder="1" applyAlignment="1">
      <alignment vertical="center" wrapText="1"/>
    </xf>
    <xf numFmtId="177" fontId="22" fillId="0" borderId="1" xfId="36" applyNumberFormat="1" applyFont="1" applyFill="1" applyBorder="1" applyAlignment="1">
      <alignment vertical="center" wrapText="1"/>
    </xf>
    <xf numFmtId="0" fontId="11" fillId="0" borderId="1" xfId="0" applyFont="1" applyBorder="1" applyAlignment="1">
      <alignment horizontal="left" vertical="center" wrapText="1"/>
    </xf>
    <xf numFmtId="0" fontId="10" fillId="0" borderId="1" xfId="0" applyFont="1" applyFill="1" applyBorder="1" applyAlignment="1">
      <alignment horizontal="center" vertical="center" wrapText="1"/>
    </xf>
    <xf numFmtId="200" fontId="23" fillId="0" borderId="1" xfId="0" applyNumberFormat="1" applyFont="1" applyFill="1" applyBorder="1" applyAlignment="1">
      <alignment vertical="center" wrapText="1"/>
    </xf>
    <xf numFmtId="177" fontId="23" fillId="0" borderId="1" xfId="36" applyNumberFormat="1" applyFont="1" applyFill="1" applyBorder="1" applyAlignment="1">
      <alignment vertical="center" wrapText="1"/>
    </xf>
    <xf numFmtId="0" fontId="39" fillId="0" borderId="0" xfId="0" applyFont="1" applyFill="1" applyBorder="1" applyAlignment="1" applyProtection="1"/>
    <xf numFmtId="0" fontId="8" fillId="0" borderId="0" xfId="998" applyProtection="1">
      <alignment vertical="center"/>
    </xf>
    <xf numFmtId="0" fontId="40" fillId="0" borderId="0" xfId="998" applyFont="1" applyProtection="1">
      <alignment vertical="center"/>
    </xf>
    <xf numFmtId="0" fontId="24" fillId="0" borderId="0" xfId="998" applyFont="1" applyAlignment="1" applyProtection="1">
      <alignment horizontal="center" vertical="center"/>
    </xf>
    <xf numFmtId="0" fontId="24" fillId="0" borderId="0" xfId="998" applyFont="1" applyProtection="1">
      <alignment vertical="center"/>
    </xf>
    <xf numFmtId="0" fontId="8" fillId="3" borderId="0" xfId="998" applyFill="1" applyProtection="1">
      <alignment vertical="center"/>
    </xf>
    <xf numFmtId="189" fontId="8" fillId="0" borderId="0" xfId="998" applyNumberFormat="1" applyProtection="1">
      <alignment vertical="center"/>
    </xf>
    <xf numFmtId="0" fontId="8" fillId="0" borderId="0" xfId="998" applyFill="1" applyProtection="1">
      <alignment vertical="center"/>
    </xf>
    <xf numFmtId="0" fontId="2" fillId="0" borderId="0" xfId="998" applyFont="1" applyFill="1" applyAlignment="1" applyProtection="1">
      <alignment horizontal="center" vertical="center"/>
    </xf>
    <xf numFmtId="0" fontId="40" fillId="0" borderId="0" xfId="998" applyFont="1" applyFill="1" applyProtection="1">
      <alignment vertical="center"/>
    </xf>
    <xf numFmtId="0" fontId="22" fillId="0" borderId="0" xfId="998" applyFont="1" applyFill="1" applyProtection="1">
      <alignment vertical="center"/>
    </xf>
    <xf numFmtId="189" fontId="22" fillId="0" borderId="0" xfId="998" applyNumberFormat="1" applyFont="1" applyFill="1" applyBorder="1" applyAlignment="1" applyProtection="1">
      <alignment horizontal="right" vertical="center"/>
    </xf>
    <xf numFmtId="189" fontId="23" fillId="0" borderId="4" xfId="998" applyNumberFormat="1" applyFont="1" applyFill="1" applyBorder="1" applyAlignment="1" applyProtection="1">
      <alignment horizontal="center" vertical="center" wrapText="1"/>
    </xf>
    <xf numFmtId="0" fontId="23" fillId="0" borderId="1" xfId="998" applyFont="1" applyFill="1" applyBorder="1" applyAlignment="1" applyProtection="1">
      <alignment horizontal="distributed" vertical="center" wrapText="1" indent="3"/>
    </xf>
    <xf numFmtId="189" fontId="23" fillId="0" borderId="1" xfId="998" applyNumberFormat="1" applyFont="1" applyFill="1" applyBorder="1" applyAlignment="1" applyProtection="1">
      <alignment horizontal="center" vertical="center" wrapText="1"/>
    </xf>
    <xf numFmtId="0" fontId="10" fillId="2" borderId="5" xfId="0" applyFont="1" applyFill="1" applyBorder="1" applyAlignment="1" applyProtection="1">
      <alignment horizontal="left" vertical="center"/>
    </xf>
    <xf numFmtId="49" fontId="10" fillId="2" borderId="1" xfId="0" applyNumberFormat="1" applyFont="1" applyFill="1" applyBorder="1" applyAlignment="1" applyProtection="1">
      <alignment horizontal="left" vertical="center" wrapText="1"/>
    </xf>
    <xf numFmtId="3" fontId="10" fillId="3" borderId="1" xfId="0" applyNumberFormat="1" applyFont="1" applyFill="1" applyBorder="1" applyAlignment="1" applyProtection="1">
      <alignment horizontal="right" vertical="center"/>
    </xf>
    <xf numFmtId="3" fontId="10" fillId="2" borderId="1" xfId="0" applyNumberFormat="1" applyFont="1" applyFill="1" applyBorder="1" applyAlignment="1" applyProtection="1">
      <alignment horizontal="right" vertical="center"/>
      <protection locked="0"/>
    </xf>
    <xf numFmtId="177" fontId="23" fillId="0" borderId="1" xfId="36" applyNumberFormat="1" applyFont="1" applyFill="1" applyBorder="1" applyAlignment="1" applyProtection="1">
      <alignment horizontal="right" vertical="center" wrapText="1" shrinkToFit="1"/>
    </xf>
    <xf numFmtId="49" fontId="11" fillId="2" borderId="1" xfId="0" applyNumberFormat="1" applyFont="1" applyFill="1" applyBorder="1" applyAlignment="1" applyProtection="1">
      <alignment horizontal="left" vertical="center" wrapText="1"/>
    </xf>
    <xf numFmtId="3" fontId="11" fillId="2" borderId="1" xfId="0" applyNumberFormat="1" applyFont="1" applyFill="1" applyBorder="1" applyAlignment="1" applyProtection="1">
      <alignment horizontal="right" vertical="center"/>
      <protection locked="0"/>
    </xf>
    <xf numFmtId="0" fontId="11" fillId="2" borderId="5" xfId="0" applyFont="1" applyFill="1" applyBorder="1" applyAlignment="1" applyProtection="1">
      <alignment horizontal="left" vertical="center"/>
    </xf>
    <xf numFmtId="3" fontId="11" fillId="3" borderId="1" xfId="0" applyNumberFormat="1" applyFont="1" applyFill="1" applyBorder="1" applyAlignment="1" applyProtection="1">
      <alignment horizontal="right" vertical="center"/>
      <protection locked="0"/>
    </xf>
    <xf numFmtId="177" fontId="22" fillId="0" borderId="1" xfId="36" applyNumberFormat="1" applyFont="1" applyFill="1" applyBorder="1" applyAlignment="1" applyProtection="1">
      <alignment horizontal="right" vertical="center" wrapText="1" shrinkToFit="1"/>
      <protection locked="0"/>
    </xf>
    <xf numFmtId="3" fontId="11" fillId="3" borderId="1" xfId="0" applyNumberFormat="1" applyFont="1" applyFill="1" applyBorder="1" applyAlignment="1" applyProtection="1">
      <alignment horizontal="right" vertical="center"/>
    </xf>
    <xf numFmtId="177" fontId="22" fillId="0" borderId="1" xfId="36" applyNumberFormat="1" applyFont="1" applyFill="1" applyBorder="1" applyAlignment="1" applyProtection="1">
      <alignment horizontal="right" vertical="center" wrapText="1" shrinkToFit="1"/>
    </xf>
    <xf numFmtId="3" fontId="10" fillId="3" borderId="1" xfId="0" applyNumberFormat="1" applyFont="1" applyFill="1" applyBorder="1" applyAlignment="1" applyProtection="1">
      <alignment horizontal="right" vertical="center"/>
      <protection locked="0"/>
    </xf>
    <xf numFmtId="177" fontId="23" fillId="0" borderId="1" xfId="36" applyNumberFormat="1" applyFont="1" applyFill="1" applyBorder="1" applyAlignment="1" applyProtection="1">
      <alignment horizontal="right" vertical="center" wrapText="1" shrinkToFit="1"/>
      <protection locked="0"/>
    </xf>
    <xf numFmtId="200" fontId="10" fillId="0" borderId="2" xfId="0" applyNumberFormat="1" applyFont="1" applyFill="1" applyBorder="1" applyAlignment="1" applyProtection="1">
      <alignment horizontal="right" vertical="center" wrapText="1"/>
    </xf>
    <xf numFmtId="49" fontId="10" fillId="2" borderId="5" xfId="0" applyNumberFormat="1" applyFont="1" applyFill="1" applyBorder="1" applyAlignment="1" applyProtection="1">
      <alignment horizontal="left" vertical="center" wrapText="1"/>
    </xf>
    <xf numFmtId="49" fontId="11" fillId="2" borderId="5" xfId="0" applyNumberFormat="1" applyFont="1" applyFill="1" applyBorder="1" applyAlignment="1" applyProtection="1">
      <alignment horizontal="left" vertical="center" wrapText="1"/>
    </xf>
    <xf numFmtId="3" fontId="10" fillId="2" borderId="1" xfId="0" applyNumberFormat="1" applyFont="1" applyFill="1" applyBorder="1" applyAlignment="1" applyProtection="1">
      <alignment horizontal="right" vertical="center"/>
    </xf>
    <xf numFmtId="49" fontId="41" fillId="2" borderId="5" xfId="0" applyNumberFormat="1" applyFont="1" applyFill="1" applyBorder="1" applyAlignment="1" applyProtection="1">
      <alignment horizontal="distributed" vertical="center"/>
    </xf>
    <xf numFmtId="49" fontId="41" fillId="2" borderId="1" xfId="0" applyNumberFormat="1" applyFont="1" applyFill="1" applyBorder="1" applyAlignment="1" applyProtection="1">
      <alignment horizontal="distributed" vertical="center" wrapText="1"/>
    </xf>
    <xf numFmtId="49" fontId="23" fillId="0" borderId="4" xfId="998" applyNumberFormat="1" applyFont="1" applyFill="1" applyBorder="1" applyAlignment="1" applyProtection="1">
      <alignment horizontal="left" vertical="center"/>
    </xf>
    <xf numFmtId="0" fontId="23" fillId="0" borderId="1" xfId="998" applyFont="1" applyFill="1" applyBorder="1" applyAlignment="1" applyProtection="1">
      <alignment horizontal="left" vertical="center" wrapText="1"/>
    </xf>
    <xf numFmtId="3" fontId="23" fillId="0" borderId="1" xfId="0" applyNumberFormat="1" applyFont="1" applyFill="1" applyBorder="1" applyAlignment="1" applyProtection="1">
      <alignment horizontal="right" vertical="center"/>
    </xf>
    <xf numFmtId="0" fontId="22" fillId="0" borderId="1" xfId="998" applyFont="1" applyFill="1" applyBorder="1" applyAlignment="1" applyProtection="1">
      <alignment horizontal="left" vertical="center" wrapText="1"/>
    </xf>
    <xf numFmtId="49" fontId="22" fillId="0" borderId="4" xfId="998" applyNumberFormat="1" applyFont="1" applyFill="1" applyBorder="1" applyAlignment="1" applyProtection="1">
      <alignment horizontal="left" vertical="center"/>
    </xf>
    <xf numFmtId="3" fontId="22" fillId="3" borderId="1" xfId="0" applyNumberFormat="1" applyFont="1" applyFill="1" applyBorder="1" applyAlignment="1" applyProtection="1">
      <alignment horizontal="right" vertical="center"/>
      <protection locked="0"/>
    </xf>
    <xf numFmtId="49" fontId="22" fillId="0" borderId="4" xfId="998" applyNumberFormat="1" applyFont="1" applyBorder="1" applyAlignment="1" applyProtection="1">
      <alignment horizontal="left" vertical="center"/>
    </xf>
    <xf numFmtId="0" fontId="22" fillId="3" borderId="1" xfId="998" applyFont="1" applyFill="1" applyBorder="1" applyAlignment="1" applyProtection="1">
      <alignment horizontal="left" vertical="center" wrapText="1"/>
    </xf>
    <xf numFmtId="3" fontId="22" fillId="0" borderId="1" xfId="0" applyNumberFormat="1" applyFont="1" applyFill="1" applyBorder="1" applyAlignment="1" applyProtection="1">
      <alignment horizontal="right" vertical="center"/>
      <protection locked="0"/>
    </xf>
    <xf numFmtId="0" fontId="22" fillId="0" borderId="1" xfId="555" applyFont="1" applyFill="1" applyBorder="1" applyAlignment="1" applyProtection="1">
      <alignment horizontal="left" vertical="center" wrapText="1"/>
    </xf>
    <xf numFmtId="3" fontId="23" fillId="0" borderId="1" xfId="0" applyNumberFormat="1" applyFont="1" applyFill="1" applyBorder="1" applyAlignment="1" applyProtection="1">
      <alignment horizontal="right" vertical="center"/>
      <protection locked="0"/>
    </xf>
    <xf numFmtId="0" fontId="23" fillId="0" borderId="1" xfId="555" applyFont="1" applyFill="1" applyBorder="1" applyAlignment="1" applyProtection="1">
      <alignment horizontal="left" vertical="center" wrapText="1"/>
    </xf>
    <xf numFmtId="49" fontId="23" fillId="0" borderId="4" xfId="998" applyNumberFormat="1" applyFont="1" applyFill="1" applyBorder="1" applyAlignment="1" applyProtection="1">
      <alignment horizontal="distributed" vertical="center" indent="1"/>
    </xf>
    <xf numFmtId="0" fontId="23" fillId="0" borderId="1" xfId="998" applyFont="1" applyFill="1" applyBorder="1" applyAlignment="1" applyProtection="1">
      <alignment horizontal="distributed" vertical="center" wrapText="1" indent="1"/>
    </xf>
    <xf numFmtId="200" fontId="8" fillId="3" borderId="0" xfId="998" applyNumberFormat="1" applyFill="1" applyProtection="1">
      <alignment vertical="center"/>
    </xf>
    <xf numFmtId="0" fontId="40" fillId="0" borderId="0" xfId="998" applyFont="1">
      <alignment vertical="center"/>
    </xf>
    <xf numFmtId="0" fontId="24" fillId="0" borderId="0" xfId="998" applyFont="1" applyAlignment="1">
      <alignment horizontal="center" vertical="center"/>
    </xf>
    <xf numFmtId="189" fontId="8" fillId="0" borderId="0" xfId="998" applyNumberFormat="1">
      <alignment vertical="center"/>
    </xf>
    <xf numFmtId="0" fontId="2" fillId="0" borderId="0" xfId="998" applyFont="1" applyFill="1" applyAlignment="1">
      <alignment horizontal="center" vertical="center"/>
    </xf>
    <xf numFmtId="0" fontId="40" fillId="0" borderId="0" xfId="998" applyFont="1" applyFill="1">
      <alignment vertical="center"/>
    </xf>
    <xf numFmtId="0" fontId="22" fillId="0" borderId="0" xfId="998" applyFont="1" applyFill="1">
      <alignment vertical="center"/>
    </xf>
    <xf numFmtId="0" fontId="42" fillId="0" borderId="0" xfId="998" applyFont="1" applyFill="1">
      <alignment vertical="center"/>
    </xf>
    <xf numFmtId="189" fontId="22" fillId="0" borderId="0" xfId="998" applyNumberFormat="1" applyFont="1" applyFill="1" applyAlignment="1">
      <alignment horizontal="right" vertical="center"/>
    </xf>
    <xf numFmtId="189" fontId="23" fillId="0" borderId="4" xfId="998" applyNumberFormat="1" applyFont="1" applyFill="1" applyBorder="1" applyAlignment="1">
      <alignment horizontal="center" vertical="center" wrapText="1"/>
    </xf>
    <xf numFmtId="0" fontId="23" fillId="0" borderId="1" xfId="998" applyFont="1" applyFill="1" applyBorder="1" applyAlignment="1">
      <alignment horizontal="distributed" vertical="center" wrapText="1" indent="3"/>
    </xf>
    <xf numFmtId="177" fontId="23" fillId="0" borderId="1" xfId="36" applyNumberFormat="1" applyFont="1" applyFill="1" applyBorder="1" applyAlignment="1" applyProtection="1">
      <alignment horizontal="right" vertical="center" wrapText="1"/>
      <protection locked="0"/>
    </xf>
    <xf numFmtId="177" fontId="22" fillId="0" borderId="1" xfId="36" applyNumberFormat="1" applyFont="1" applyFill="1" applyBorder="1" applyAlignment="1" applyProtection="1">
      <alignment horizontal="right" vertical="center" wrapText="1"/>
      <protection locked="0"/>
    </xf>
    <xf numFmtId="0" fontId="22" fillId="2" borderId="5" xfId="0" applyFont="1" applyFill="1" applyBorder="1" applyAlignment="1" applyProtection="1">
      <alignment vertical="center"/>
    </xf>
    <xf numFmtId="49" fontId="23" fillId="2" borderId="1" xfId="0" applyNumberFormat="1" applyFont="1" applyFill="1" applyBorder="1" applyAlignment="1" applyProtection="1">
      <alignment vertical="center" wrapText="1"/>
    </xf>
    <xf numFmtId="3" fontId="10" fillId="0" borderId="2" xfId="0" applyNumberFormat="1" applyFont="1" applyFill="1" applyBorder="1" applyAlignment="1" applyProtection="1">
      <alignment horizontal="right" vertical="center" wrapText="1"/>
      <protection locked="0"/>
    </xf>
    <xf numFmtId="200" fontId="43" fillId="0" borderId="1" xfId="0" applyNumberFormat="1" applyFont="1" applyFill="1" applyBorder="1" applyAlignment="1">
      <alignment vertical="center"/>
    </xf>
    <xf numFmtId="0" fontId="8" fillId="0" borderId="1" xfId="998" applyBorder="1">
      <alignment vertical="center"/>
    </xf>
    <xf numFmtId="0" fontId="23" fillId="0" borderId="4" xfId="998" applyFont="1" applyFill="1" applyBorder="1" applyAlignment="1">
      <alignment horizontal="left" vertical="center"/>
    </xf>
    <xf numFmtId="0" fontId="23" fillId="0" borderId="1" xfId="555" applyFont="1" applyFill="1" applyBorder="1" applyAlignment="1">
      <alignment horizontal="left" vertical="center"/>
    </xf>
    <xf numFmtId="200" fontId="23" fillId="0" borderId="1" xfId="0" applyNumberFormat="1" applyFont="1" applyFill="1" applyBorder="1" applyAlignment="1" applyProtection="1">
      <alignment horizontal="right" vertical="center"/>
    </xf>
    <xf numFmtId="0" fontId="22" fillId="0" borderId="4" xfId="998" applyFont="1" applyFill="1" applyBorder="1" applyAlignment="1">
      <alignment horizontal="left" vertical="center"/>
    </xf>
    <xf numFmtId="0" fontId="22" fillId="0" borderId="1" xfId="998" applyFont="1" applyFill="1" applyBorder="1" applyAlignment="1">
      <alignment horizontal="left" vertical="center"/>
    </xf>
    <xf numFmtId="0" fontId="22" fillId="0" borderId="4" xfId="998" applyFont="1" applyBorder="1" applyAlignment="1">
      <alignment horizontal="left" vertical="center"/>
    </xf>
    <xf numFmtId="0" fontId="22" fillId="3" borderId="1" xfId="998" applyFont="1" applyFill="1" applyBorder="1" applyAlignment="1">
      <alignment horizontal="left" vertical="center"/>
    </xf>
    <xf numFmtId="0" fontId="22" fillId="0" borderId="4" xfId="998" applyFont="1" applyFill="1" applyBorder="1">
      <alignment vertical="center"/>
    </xf>
    <xf numFmtId="0" fontId="23" fillId="0" borderId="1" xfId="998" applyFont="1" applyFill="1" applyBorder="1" applyAlignment="1">
      <alignment horizontal="distributed" vertical="center" indent="1"/>
    </xf>
    <xf numFmtId="201" fontId="10" fillId="0" borderId="2" xfId="0" applyNumberFormat="1" applyFont="1" applyFill="1" applyBorder="1" applyAlignment="1" applyProtection="1">
      <alignment horizontal="right" vertical="center" wrapText="1"/>
    </xf>
    <xf numFmtId="0" fontId="24" fillId="0" borderId="0" xfId="998" applyFont="1" applyFill="1" applyAlignment="1" applyProtection="1">
      <alignment horizontal="center" vertical="center"/>
    </xf>
    <xf numFmtId="189" fontId="8" fillId="0" borderId="0" xfId="998" applyNumberFormat="1" applyFill="1" applyProtection="1">
      <alignment vertical="center"/>
    </xf>
    <xf numFmtId="49" fontId="10" fillId="0" borderId="4" xfId="1062" applyNumberFormat="1" applyFont="1" applyFill="1" applyBorder="1" applyAlignment="1" applyProtection="1">
      <alignment horizontal="left" vertical="center"/>
    </xf>
    <xf numFmtId="0" fontId="23" fillId="3" borderId="1" xfId="998" applyFont="1" applyFill="1" applyBorder="1" applyAlignment="1" applyProtection="1">
      <alignment horizontal="left" vertical="center" wrapText="1"/>
    </xf>
    <xf numFmtId="49" fontId="11" fillId="0" borderId="4" xfId="1062" applyNumberFormat="1" applyFont="1" applyBorder="1" applyAlignment="1" applyProtection="1">
      <alignment horizontal="left" vertical="center"/>
    </xf>
    <xf numFmtId="3" fontId="22" fillId="3" borderId="1" xfId="0" applyNumberFormat="1" applyFont="1" applyFill="1" applyBorder="1" applyAlignment="1" applyProtection="1">
      <alignment horizontal="right" vertical="center"/>
    </xf>
    <xf numFmtId="177" fontId="22" fillId="3" borderId="1" xfId="36" applyNumberFormat="1" applyFont="1" applyFill="1" applyBorder="1" applyAlignment="1" applyProtection="1">
      <alignment horizontal="right" vertical="center" wrapText="1"/>
      <protection locked="0"/>
    </xf>
    <xf numFmtId="49" fontId="11" fillId="0" borderId="4" xfId="1062" applyNumberFormat="1" applyFont="1" applyFill="1" applyBorder="1" applyAlignment="1" applyProtection="1">
      <alignment horizontal="left" vertical="center"/>
    </xf>
    <xf numFmtId="3" fontId="22" fillId="0" borderId="1" xfId="0" applyNumberFormat="1" applyFont="1" applyFill="1" applyBorder="1" applyAlignment="1" applyProtection="1">
      <alignment horizontal="right" vertical="center"/>
    </xf>
    <xf numFmtId="0" fontId="8" fillId="0" borderId="4" xfId="998" applyFill="1" applyBorder="1" applyAlignment="1" applyProtection="1">
      <alignment horizontal="left" vertical="center"/>
    </xf>
    <xf numFmtId="3" fontId="8" fillId="0" borderId="0" xfId="998" applyNumberFormat="1" applyFill="1" applyProtection="1">
      <alignment vertical="center"/>
    </xf>
    <xf numFmtId="200" fontId="44" fillId="0" borderId="1" xfId="0" applyNumberFormat="1" applyFont="1" applyFill="1" applyBorder="1" applyAlignment="1">
      <alignment vertical="center"/>
    </xf>
    <xf numFmtId="200" fontId="45" fillId="0" borderId="1" xfId="0" applyNumberFormat="1" applyFont="1" applyFill="1" applyBorder="1" applyAlignment="1">
      <alignment horizontal="right" vertical="center"/>
    </xf>
    <xf numFmtId="0" fontId="23" fillId="0" borderId="4" xfId="998" applyFont="1" applyFill="1" applyBorder="1" applyAlignment="1" applyProtection="1">
      <alignment horizontal="left" vertical="center"/>
    </xf>
    <xf numFmtId="0" fontId="23" fillId="0" borderId="1" xfId="555" applyFont="1" applyFill="1" applyBorder="1" applyAlignment="1" applyProtection="1">
      <alignment horizontal="left" vertical="center"/>
    </xf>
    <xf numFmtId="0" fontId="23" fillId="3" borderId="1" xfId="555" applyFont="1" applyFill="1" applyBorder="1" applyAlignment="1" applyProtection="1">
      <alignment horizontal="left" vertical="center"/>
    </xf>
    <xf numFmtId="0" fontId="22" fillId="0" borderId="4" xfId="998" applyFont="1" applyFill="1" applyBorder="1" applyAlignment="1" applyProtection="1">
      <alignment horizontal="left" vertical="center"/>
    </xf>
    <xf numFmtId="0" fontId="22" fillId="0" borderId="1" xfId="998" applyFont="1" applyFill="1" applyBorder="1" applyAlignment="1" applyProtection="1">
      <alignment horizontal="left" vertical="center"/>
    </xf>
    <xf numFmtId="0" fontId="22" fillId="3" borderId="1" xfId="998" applyFont="1" applyFill="1" applyBorder="1" applyAlignment="1" applyProtection="1">
      <alignment horizontal="left" vertical="center"/>
    </xf>
    <xf numFmtId="189" fontId="22" fillId="0" borderId="1" xfId="998" applyNumberFormat="1" applyFont="1" applyFill="1" applyBorder="1" applyAlignment="1" applyProtection="1">
      <alignment horizontal="right" vertical="center" wrapText="1"/>
      <protection locked="0"/>
    </xf>
    <xf numFmtId="3" fontId="8" fillId="0" borderId="0" xfId="998" applyNumberFormat="1">
      <alignment vertical="center"/>
    </xf>
    <xf numFmtId="0" fontId="1" fillId="0" borderId="0" xfId="0" applyFont="1" applyFill="1" applyBorder="1" applyAlignment="1"/>
    <xf numFmtId="0" fontId="46" fillId="0" borderId="0"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6" xfId="0" applyFont="1" applyFill="1" applyBorder="1" applyAlignment="1">
      <alignment horizontal="center" vertical="center"/>
    </xf>
    <xf numFmtId="0" fontId="11" fillId="0" borderId="0" xfId="0" applyFont="1" applyAlignment="1">
      <alignment horizontal="right"/>
    </xf>
    <xf numFmtId="0" fontId="23" fillId="0" borderId="7" xfId="1075" applyFont="1" applyBorder="1" applyAlignment="1">
      <alignment horizontal="center" vertical="center"/>
    </xf>
    <xf numFmtId="0" fontId="23" fillId="0" borderId="4" xfId="1075" applyFont="1" applyBorder="1" applyAlignment="1">
      <alignment horizontal="center" vertical="center"/>
    </xf>
    <xf numFmtId="0" fontId="23" fillId="0" borderId="8" xfId="1075" applyFont="1" applyBorder="1" applyAlignment="1">
      <alignment horizontal="center" vertical="center"/>
    </xf>
    <xf numFmtId="0" fontId="23" fillId="0" borderId="9" xfId="1075" applyFont="1" applyBorder="1" applyAlignment="1">
      <alignment horizontal="center" vertical="center"/>
    </xf>
    <xf numFmtId="49" fontId="23" fillId="0" borderId="1" xfId="920" applyNumberFormat="1" applyFont="1" applyFill="1" applyBorder="1" applyAlignment="1" applyProtection="1">
      <alignment horizontal="center" vertical="center"/>
    </xf>
    <xf numFmtId="0" fontId="5" fillId="0" borderId="1" xfId="0" applyFont="1" applyFill="1" applyBorder="1" applyAlignment="1" applyProtection="1">
      <protection locked="0"/>
    </xf>
    <xf numFmtId="0" fontId="48" fillId="0" borderId="1" xfId="0" applyFont="1" applyFill="1" applyBorder="1" applyAlignment="1"/>
    <xf numFmtId="10" fontId="48" fillId="0" borderId="1" xfId="0" applyNumberFormat="1" applyFont="1" applyFill="1" applyBorder="1" applyAlignment="1"/>
    <xf numFmtId="0" fontId="49" fillId="0" borderId="0" xfId="0" applyFont="1" applyFill="1" applyBorder="1" applyAlignment="1">
      <alignment horizontal="left" vertical="top" wrapText="1"/>
    </xf>
    <xf numFmtId="0" fontId="50" fillId="0" borderId="0" xfId="1009" applyFont="1" applyAlignment="1"/>
    <xf numFmtId="0" fontId="11" fillId="0" borderId="0" xfId="0" applyFont="1" applyAlignment="1">
      <alignment horizontal="right" vertical="center"/>
    </xf>
    <xf numFmtId="0" fontId="23" fillId="0" borderId="1" xfId="1075" applyFont="1" applyBorder="1" applyAlignment="1">
      <alignment horizontal="center" vertical="center" wrapText="1"/>
    </xf>
    <xf numFmtId="0" fontId="23" fillId="0" borderId="1" xfId="0" applyFont="1" applyBorder="1" applyAlignment="1">
      <alignment horizontal="left" vertical="center"/>
    </xf>
    <xf numFmtId="200" fontId="23" fillId="0" borderId="1" xfId="27" applyNumberFormat="1" applyFont="1" applyBorder="1" applyAlignment="1">
      <alignment horizontal="right" vertical="center" wrapText="1"/>
    </xf>
    <xf numFmtId="0" fontId="11" fillId="0" borderId="1" xfId="0" applyFont="1" applyBorder="1" applyAlignment="1">
      <alignment horizontal="left" vertical="center"/>
    </xf>
    <xf numFmtId="200" fontId="11" fillId="0" borderId="1" xfId="0" applyNumberFormat="1" applyFont="1" applyBorder="1" applyAlignment="1">
      <alignment horizontal="right" vertical="center" wrapText="1"/>
    </xf>
    <xf numFmtId="0" fontId="51" fillId="0" borderId="0" xfId="998" applyFont="1" applyFill="1" applyBorder="1" applyAlignment="1" applyProtection="1">
      <alignment vertical="center"/>
    </xf>
    <xf numFmtId="0" fontId="8" fillId="0" borderId="0" xfId="998" applyFont="1" applyFill="1">
      <alignment vertical="center"/>
    </xf>
    <xf numFmtId="0" fontId="8" fillId="0" borderId="0" xfId="998" applyFont="1">
      <alignment vertical="center"/>
    </xf>
    <xf numFmtId="189" fontId="8" fillId="0" borderId="0" xfId="998" applyNumberFormat="1" applyFont="1">
      <alignment vertical="center"/>
    </xf>
    <xf numFmtId="200" fontId="8" fillId="0" borderId="0" xfId="998" applyNumberFormat="1">
      <alignment vertical="center"/>
    </xf>
    <xf numFmtId="0" fontId="38" fillId="0" borderId="0" xfId="904" applyFont="1" applyAlignment="1">
      <alignment horizontal="center" vertical="center"/>
    </xf>
    <xf numFmtId="0" fontId="10" fillId="0" borderId="1" xfId="0" applyFont="1" applyFill="1" applyBorder="1" applyAlignment="1">
      <alignment horizontal="left" vertical="center" wrapText="1"/>
    </xf>
    <xf numFmtId="0" fontId="52" fillId="0" borderId="1" xfId="1013" applyFont="1" applyFill="1" applyBorder="1" applyAlignment="1">
      <alignment horizontal="left" vertical="center" wrapText="1"/>
    </xf>
    <xf numFmtId="204" fontId="53" fillId="0" borderId="1" xfId="0" applyNumberFormat="1" applyFont="1" applyFill="1" applyBorder="1" applyAlignment="1">
      <alignment horizontal="center" vertical="center" wrapText="1"/>
    </xf>
    <xf numFmtId="0" fontId="9" fillId="2" borderId="0" xfId="904" applyFont="1" applyFill="1" applyBorder="1" applyAlignment="1">
      <alignment horizontal="center" vertical="center"/>
    </xf>
    <xf numFmtId="0" fontId="11" fillId="0" borderId="0" xfId="904" applyFont="1" applyBorder="1" applyAlignment="1">
      <alignment horizontal="left" vertical="center"/>
    </xf>
    <xf numFmtId="0" fontId="11" fillId="0" borderId="0" xfId="904" applyFont="1" applyBorder="1" applyAlignment="1">
      <alignment horizontal="right" vertical="center"/>
    </xf>
    <xf numFmtId="0" fontId="23" fillId="0" borderId="1" xfId="0" applyFont="1" applyBorder="1" applyAlignment="1">
      <alignment horizontal="center" vertical="center" wrapText="1"/>
    </xf>
    <xf numFmtId="205" fontId="10" fillId="0" borderId="1" xfId="651" applyNumberFormat="1" applyFont="1" applyFill="1" applyBorder="1" applyAlignment="1">
      <alignment horizontal="left" vertical="center"/>
    </xf>
    <xf numFmtId="200" fontId="10" fillId="0" borderId="1" xfId="651" applyNumberFormat="1" applyFont="1" applyFill="1" applyBorder="1" applyAlignment="1">
      <alignment horizontal="right" vertical="center" wrapText="1"/>
    </xf>
    <xf numFmtId="205" fontId="11" fillId="0" borderId="1" xfId="651" applyNumberFormat="1" applyFont="1" applyFill="1" applyBorder="1" applyAlignment="1">
      <alignment horizontal="left" vertical="center"/>
    </xf>
    <xf numFmtId="200" fontId="11" fillId="0" borderId="1" xfId="651" applyNumberFormat="1" applyFont="1" applyFill="1" applyBorder="1" applyAlignment="1">
      <alignment horizontal="right" vertical="center" wrapText="1"/>
    </xf>
    <xf numFmtId="0" fontId="10" fillId="0" borderId="1" xfId="651" applyFont="1" applyFill="1" applyBorder="1" applyAlignment="1">
      <alignment horizontal="center" vertical="center"/>
    </xf>
    <xf numFmtId="0" fontId="5" fillId="0" borderId="0" xfId="998" applyFont="1">
      <alignment vertical="center"/>
    </xf>
    <xf numFmtId="204" fontId="8" fillId="0" borderId="0" xfId="27" applyNumberFormat="1" applyFont="1" applyFill="1" applyBorder="1" applyAlignment="1" applyProtection="1">
      <alignment vertical="center"/>
    </xf>
    <xf numFmtId="204" fontId="8" fillId="0" borderId="0" xfId="998" applyNumberFormat="1">
      <alignment vertical="center"/>
    </xf>
    <xf numFmtId="0" fontId="2" fillId="3" borderId="0" xfId="998" applyFont="1" applyFill="1" applyAlignment="1">
      <alignment horizontal="center" vertical="center"/>
    </xf>
    <xf numFmtId="204" fontId="2" fillId="3" borderId="0" xfId="27" applyNumberFormat="1" applyFont="1" applyFill="1" applyBorder="1" applyAlignment="1" applyProtection="1">
      <alignment horizontal="center" vertical="center"/>
    </xf>
    <xf numFmtId="204" fontId="8" fillId="0" borderId="0" xfId="649" applyNumberFormat="1" applyFill="1" applyAlignment="1"/>
    <xf numFmtId="0" fontId="40" fillId="3" borderId="0" xfId="998" applyFont="1" applyFill="1">
      <alignment vertical="center"/>
    </xf>
    <xf numFmtId="0" fontId="11" fillId="0" borderId="0" xfId="998" applyFont="1">
      <alignment vertical="center"/>
    </xf>
    <xf numFmtId="204" fontId="42" fillId="3" borderId="0" xfId="27" applyNumberFormat="1" applyFont="1" applyFill="1" applyBorder="1" applyAlignment="1" applyProtection="1">
      <alignment vertical="center"/>
    </xf>
    <xf numFmtId="204" fontId="22" fillId="3" borderId="0" xfId="27" applyNumberFormat="1" applyFont="1" applyFill="1" applyBorder="1" applyAlignment="1" applyProtection="1">
      <alignment horizontal="right" vertical="center"/>
    </xf>
    <xf numFmtId="189" fontId="22" fillId="3" borderId="0" xfId="998" applyNumberFormat="1" applyFont="1" applyFill="1" applyBorder="1" applyAlignment="1">
      <alignment horizontal="right" vertical="center"/>
    </xf>
    <xf numFmtId="189" fontId="23" fillId="3" borderId="1" xfId="998" applyNumberFormat="1" applyFont="1" applyFill="1" applyBorder="1" applyAlignment="1">
      <alignment horizontal="center" vertical="center" wrapText="1"/>
    </xf>
    <xf numFmtId="0" fontId="23" fillId="3" borderId="1" xfId="998" applyFont="1" applyFill="1" applyBorder="1" applyAlignment="1">
      <alignment horizontal="distributed" vertical="center" wrapText="1" indent="3"/>
    </xf>
    <xf numFmtId="204" fontId="23" fillId="3" borderId="1" xfId="27" applyNumberFormat="1" applyFont="1" applyFill="1" applyBorder="1" applyAlignment="1" applyProtection="1">
      <alignment horizontal="center" vertical="center" wrapText="1"/>
    </xf>
    <xf numFmtId="204" fontId="7" fillId="0" borderId="0" xfId="998" applyNumberFormat="1" applyFont="1" applyAlignment="1">
      <alignment horizontal="center" vertical="center" wrapText="1"/>
    </xf>
    <xf numFmtId="0" fontId="10" fillId="2" borderId="1" xfId="0" applyFont="1" applyFill="1" applyBorder="1" applyAlignment="1" applyProtection="1">
      <alignment horizontal="left" vertical="center"/>
    </xf>
    <xf numFmtId="204" fontId="10" fillId="0" borderId="1" xfId="27" applyNumberFormat="1" applyFont="1" applyFill="1" applyBorder="1" applyAlignment="1" applyProtection="1">
      <alignment horizontal="right" vertical="center" wrapText="1" shrinkToFit="1"/>
      <protection locked="0"/>
    </xf>
    <xf numFmtId="204" fontId="10" fillId="2" borderId="1" xfId="27" applyNumberFormat="1" applyFont="1" applyFill="1" applyBorder="1" applyAlignment="1" applyProtection="1">
      <alignment horizontal="right" vertical="center"/>
      <protection locked="0"/>
    </xf>
    <xf numFmtId="204" fontId="10" fillId="3" borderId="1" xfId="27" applyNumberFormat="1" applyFont="1" applyFill="1" applyBorder="1" applyAlignment="1" applyProtection="1">
      <alignment horizontal="right" vertical="center"/>
      <protection locked="0"/>
    </xf>
    <xf numFmtId="0" fontId="11" fillId="2" borderId="1" xfId="0" applyFont="1" applyFill="1" applyBorder="1" applyAlignment="1" applyProtection="1">
      <alignment horizontal="left" vertical="center"/>
    </xf>
    <xf numFmtId="204" fontId="11" fillId="0" borderId="1" xfId="27" applyNumberFormat="1" applyFont="1" applyFill="1" applyBorder="1" applyAlignment="1" applyProtection="1">
      <alignment horizontal="right" vertical="center" wrapText="1"/>
      <protection locked="0"/>
    </xf>
    <xf numFmtId="204" fontId="11" fillId="3" borderId="1" xfId="27" applyNumberFormat="1" applyFont="1" applyFill="1" applyBorder="1" applyAlignment="1" applyProtection="1">
      <alignment horizontal="right" vertical="center"/>
      <protection locked="0"/>
    </xf>
    <xf numFmtId="204" fontId="11" fillId="2" borderId="1" xfId="27" applyNumberFormat="1" applyFont="1" applyFill="1" applyBorder="1" applyAlignment="1" applyProtection="1">
      <alignment horizontal="right" vertical="center"/>
      <protection locked="0"/>
    </xf>
    <xf numFmtId="204" fontId="11" fillId="0" borderId="2" xfId="27" applyNumberFormat="1" applyFont="1" applyFill="1" applyBorder="1" applyAlignment="1" applyProtection="1">
      <alignment horizontal="right" vertical="center" wrapText="1"/>
      <protection locked="0"/>
    </xf>
    <xf numFmtId="0" fontId="22" fillId="2" borderId="1" xfId="0" applyFont="1" applyFill="1" applyBorder="1" applyAlignment="1" applyProtection="1">
      <alignment horizontal="left" vertical="center"/>
      <protection locked="0"/>
    </xf>
    <xf numFmtId="0" fontId="11" fillId="2" borderId="1" xfId="0" applyFont="1" applyFill="1" applyBorder="1" applyAlignment="1" applyProtection="1">
      <alignment horizontal="left" vertical="center"/>
      <protection locked="0"/>
    </xf>
    <xf numFmtId="204" fontId="10" fillId="0" borderId="1" xfId="27" applyNumberFormat="1" applyFont="1" applyFill="1" applyBorder="1" applyAlignment="1" applyProtection="1">
      <alignment horizontal="right" vertical="center" wrapText="1"/>
      <protection locked="0"/>
    </xf>
    <xf numFmtId="0" fontId="23" fillId="0" borderId="1" xfId="0" applyFont="1" applyFill="1" applyBorder="1" applyAlignment="1">
      <alignment horizontal="left" vertical="center"/>
    </xf>
    <xf numFmtId="49" fontId="23" fillId="3" borderId="1" xfId="0" applyNumberFormat="1" applyFont="1" applyFill="1" applyBorder="1" applyAlignment="1">
      <alignment vertical="center" wrapText="1"/>
    </xf>
    <xf numFmtId="204" fontId="23" fillId="3" borderId="1" xfId="27" applyNumberFormat="1" applyFont="1" applyFill="1" applyBorder="1" applyAlignment="1" applyProtection="1">
      <alignment horizontal="right" vertical="center" wrapText="1"/>
      <protection locked="0"/>
    </xf>
    <xf numFmtId="204" fontId="10" fillId="0" borderId="2" xfId="27" applyNumberFormat="1" applyFont="1" applyFill="1" applyBorder="1" applyAlignment="1" applyProtection="1">
      <alignment horizontal="right" vertical="center" wrapText="1"/>
      <protection locked="0"/>
    </xf>
    <xf numFmtId="204" fontId="11" fillId="0" borderId="2" xfId="27" applyNumberFormat="1" applyFont="1" applyFill="1" applyBorder="1" applyAlignment="1" applyProtection="1">
      <alignment horizontal="right" vertical="center" wrapText="1" shrinkToFit="1"/>
      <protection locked="0"/>
    </xf>
    <xf numFmtId="0" fontId="54" fillId="2" borderId="1" xfId="0" applyFont="1" applyFill="1" applyBorder="1" applyAlignment="1" applyProtection="1">
      <alignment horizontal="left" vertical="center"/>
    </xf>
    <xf numFmtId="49" fontId="11" fillId="2" borderId="1" xfId="0" applyNumberFormat="1" applyFont="1" applyFill="1" applyBorder="1" applyAlignment="1" applyProtection="1">
      <alignment vertical="center" wrapText="1"/>
    </xf>
    <xf numFmtId="49" fontId="10" fillId="2" borderId="1" xfId="0" applyNumberFormat="1" applyFont="1" applyFill="1" applyBorder="1" applyAlignment="1" applyProtection="1">
      <alignment vertical="center" wrapText="1"/>
    </xf>
    <xf numFmtId="49" fontId="23" fillId="0" borderId="1" xfId="0" applyNumberFormat="1" applyFont="1" applyBorder="1" applyAlignment="1">
      <alignment vertical="center" wrapText="1"/>
    </xf>
    <xf numFmtId="204" fontId="5" fillId="0" borderId="0" xfId="998" applyNumberFormat="1" applyFont="1">
      <alignment vertical="center"/>
    </xf>
    <xf numFmtId="49" fontId="11" fillId="2" borderId="1" xfId="0" applyNumberFormat="1" applyFont="1" applyFill="1" applyBorder="1" applyAlignment="1" applyProtection="1">
      <alignment horizontal="left" vertical="center"/>
    </xf>
    <xf numFmtId="49" fontId="11" fillId="2" borderId="1" xfId="0" applyNumberFormat="1" applyFont="1" applyFill="1" applyBorder="1" applyAlignment="1" applyProtection="1">
      <alignment horizontal="left" vertical="center" wrapText="1"/>
      <protection locked="0"/>
    </xf>
    <xf numFmtId="204" fontId="10" fillId="0" borderId="2" xfId="27" applyNumberFormat="1" applyFont="1" applyFill="1" applyBorder="1" applyAlignment="1" applyProtection="1">
      <alignment horizontal="right" vertical="center" wrapText="1" shrinkToFit="1"/>
      <protection locked="0"/>
    </xf>
    <xf numFmtId="204" fontId="8" fillId="0" borderId="0" xfId="998" applyNumberFormat="1" applyFont="1">
      <alignment vertical="center"/>
    </xf>
    <xf numFmtId="204" fontId="23" fillId="0" borderId="1" xfId="27" applyNumberFormat="1" applyFont="1" applyFill="1" applyBorder="1" applyAlignment="1" applyProtection="1">
      <alignment horizontal="right" vertical="center" wrapText="1"/>
      <protection locked="0"/>
    </xf>
    <xf numFmtId="49" fontId="11" fillId="2" borderId="1" xfId="0" applyNumberFormat="1" applyFont="1" applyFill="1" applyBorder="1" applyAlignment="1" applyProtection="1">
      <alignment horizontal="left" vertical="center"/>
      <protection locked="0"/>
    </xf>
    <xf numFmtId="204" fontId="23" fillId="3" borderId="1" xfId="27" applyNumberFormat="1" applyFont="1" applyFill="1" applyBorder="1" applyAlignment="1" applyProtection="1">
      <alignment horizontal="right" vertical="center" wrapText="1" shrinkToFit="1"/>
      <protection locked="0"/>
    </xf>
    <xf numFmtId="49" fontId="10" fillId="2" borderId="1" xfId="0" applyNumberFormat="1" applyFont="1" applyFill="1" applyBorder="1" applyAlignment="1" applyProtection="1">
      <alignment horizontal="left" vertical="center" wrapText="1"/>
      <protection locked="0"/>
    </xf>
    <xf numFmtId="49" fontId="22" fillId="2" borderId="1" xfId="0" applyNumberFormat="1" applyFont="1" applyFill="1" applyBorder="1" applyAlignment="1" applyProtection="1">
      <alignment horizontal="left" vertical="center" wrapText="1"/>
      <protection locked="0"/>
    </xf>
    <xf numFmtId="204" fontId="23" fillId="0" borderId="1" xfId="27" applyNumberFormat="1" applyFont="1" applyFill="1" applyBorder="1" applyAlignment="1" applyProtection="1">
      <alignment vertical="center" wrapText="1"/>
      <protection locked="0"/>
    </xf>
    <xf numFmtId="0" fontId="22" fillId="0" borderId="1" xfId="0" applyFont="1" applyFill="1" applyBorder="1" applyAlignment="1">
      <alignment horizontal="left" vertical="center"/>
    </xf>
    <xf numFmtId="49" fontId="23" fillId="3" borderId="1" xfId="1084" applyNumberFormat="1" applyFont="1" applyFill="1" applyBorder="1" applyAlignment="1" applyProtection="1">
      <alignment horizontal="left" vertical="center"/>
    </xf>
    <xf numFmtId="0" fontId="23" fillId="3" borderId="1" xfId="998" applyFont="1" applyFill="1" applyBorder="1" applyAlignment="1">
      <alignment horizontal="center" vertical="center" wrapText="1"/>
    </xf>
    <xf numFmtId="200" fontId="23" fillId="0" borderId="1" xfId="27" applyNumberFormat="1" applyFont="1" applyFill="1" applyBorder="1" applyAlignment="1" applyProtection="1">
      <alignment horizontal="right" vertical="center" wrapText="1"/>
      <protection locked="0"/>
    </xf>
    <xf numFmtId="0" fontId="23" fillId="0" borderId="0" xfId="998" applyFont="1" applyFill="1" applyAlignment="1">
      <alignment horizontal="center" vertical="center" wrapText="1"/>
    </xf>
    <xf numFmtId="0" fontId="8" fillId="3" borderId="0" xfId="555" applyFill="1">
      <alignment vertical="center"/>
    </xf>
    <xf numFmtId="0" fontId="8" fillId="0" borderId="0" xfId="555" applyFill="1">
      <alignment vertical="center"/>
    </xf>
    <xf numFmtId="0" fontId="22" fillId="0" borderId="0" xfId="998" applyFont="1" applyFill="1" applyAlignment="1">
      <alignment horizontal="left" vertical="center"/>
    </xf>
    <xf numFmtId="189" fontId="22" fillId="0" borderId="0" xfId="998" applyNumberFormat="1" applyFont="1" applyFill="1" applyBorder="1" applyAlignment="1">
      <alignment horizontal="right" vertical="center"/>
    </xf>
    <xf numFmtId="189" fontId="23" fillId="0" borderId="4" xfId="998" applyNumberFormat="1" applyFont="1" applyFill="1" applyBorder="1" applyAlignment="1">
      <alignment vertical="center" wrapText="1"/>
    </xf>
    <xf numFmtId="0" fontId="23" fillId="0" borderId="4" xfId="998" applyNumberFormat="1" applyFont="1" applyFill="1" applyBorder="1" applyAlignment="1">
      <alignment horizontal="left" vertical="center"/>
    </xf>
    <xf numFmtId="0" fontId="23" fillId="0" borderId="1" xfId="998" applyNumberFormat="1" applyFont="1" applyFill="1" applyBorder="1" applyAlignment="1">
      <alignment vertical="center" wrapText="1"/>
    </xf>
    <xf numFmtId="200" fontId="10" fillId="0" borderId="1" xfId="27" applyNumberFormat="1" applyFont="1" applyFill="1" applyBorder="1" applyAlignment="1">
      <alignment horizontal="right" vertical="center" wrapText="1"/>
    </xf>
    <xf numFmtId="0" fontId="22" fillId="0" borderId="1" xfId="998" applyFont="1" applyFill="1" applyBorder="1" applyAlignment="1">
      <alignment horizontal="left" vertical="center" wrapText="1"/>
    </xf>
    <xf numFmtId="201" fontId="43" fillId="0" borderId="1" xfId="1055" applyNumberFormat="1" applyFont="1" applyFill="1" applyBorder="1" applyAlignment="1" applyProtection="1">
      <alignment vertical="center"/>
    </xf>
    <xf numFmtId="201" fontId="43" fillId="0" borderId="1" xfId="27" applyNumberFormat="1" applyFont="1" applyFill="1" applyBorder="1">
      <alignment vertical="center"/>
    </xf>
    <xf numFmtId="41" fontId="43" fillId="0" borderId="1" xfId="1019" applyNumberFormat="1" applyFont="1" applyFill="1" applyBorder="1" applyAlignment="1" applyProtection="1">
      <alignment vertical="center" wrapText="1"/>
    </xf>
    <xf numFmtId="201" fontId="43" fillId="0" borderId="1" xfId="53" applyNumberFormat="1" applyFont="1" applyFill="1" applyBorder="1" applyAlignment="1" applyProtection="1">
      <alignment vertical="center"/>
    </xf>
    <xf numFmtId="0" fontId="22" fillId="3" borderId="4" xfId="998" applyFont="1" applyFill="1" applyBorder="1" applyAlignment="1">
      <alignment horizontal="left" vertical="center"/>
    </xf>
    <xf numFmtId="0" fontId="22" fillId="3" borderId="1" xfId="998" applyFont="1" applyFill="1" applyBorder="1" applyAlignment="1">
      <alignment horizontal="left" vertical="center" wrapText="1"/>
    </xf>
    <xf numFmtId="201" fontId="43" fillId="0" borderId="1" xfId="27" applyNumberFormat="1" applyFont="1" applyFill="1" applyBorder="1" applyAlignment="1">
      <alignment vertical="center"/>
    </xf>
    <xf numFmtId="201" fontId="43" fillId="0" borderId="1" xfId="1345" applyNumberFormat="1" applyFont="1" applyFill="1" applyBorder="1" applyAlignment="1" applyProtection="1">
      <alignment vertical="center"/>
    </xf>
    <xf numFmtId="201" fontId="43" fillId="0" borderId="1" xfId="1342" applyNumberFormat="1" applyFont="1" applyFill="1" applyBorder="1" applyAlignment="1" applyProtection="1">
      <alignment vertical="center"/>
    </xf>
    <xf numFmtId="200" fontId="22" fillId="0" borderId="1" xfId="27" applyNumberFormat="1" applyFont="1" applyFill="1" applyBorder="1" applyAlignment="1" applyProtection="1">
      <alignment horizontal="right" vertical="center" wrapText="1"/>
      <protection locked="0"/>
    </xf>
    <xf numFmtId="0" fontId="8" fillId="3" borderId="1" xfId="998" applyFill="1" applyBorder="1" applyProtection="1">
      <alignment vertical="center"/>
    </xf>
    <xf numFmtId="0" fontId="22" fillId="0" borderId="4" xfId="998" applyFont="1" applyFill="1" applyBorder="1" applyAlignment="1">
      <alignment horizontal="left" vertical="top" wrapText="1"/>
    </xf>
    <xf numFmtId="201" fontId="43" fillId="0" borderId="1" xfId="1347" applyNumberFormat="1" applyFont="1" applyFill="1" applyBorder="1" applyAlignment="1" applyProtection="1">
      <alignment vertical="center"/>
    </xf>
    <xf numFmtId="0" fontId="22" fillId="0" borderId="1" xfId="998" applyNumberFormat="1" applyFont="1" applyFill="1" applyBorder="1" applyAlignment="1">
      <alignment vertical="center" wrapText="1"/>
    </xf>
    <xf numFmtId="201" fontId="43" fillId="0" borderId="1" xfId="16" applyNumberFormat="1" applyFont="1" applyFill="1" applyBorder="1" applyAlignment="1" applyProtection="1">
      <alignment vertical="center"/>
    </xf>
    <xf numFmtId="201" fontId="43" fillId="0" borderId="1" xfId="361" applyNumberFormat="1" applyFont="1" applyFill="1" applyBorder="1" applyAlignment="1" applyProtection="1">
      <alignment vertical="center"/>
    </xf>
    <xf numFmtId="201" fontId="43" fillId="0" borderId="1" xfId="1343" applyNumberFormat="1" applyFont="1" applyFill="1" applyBorder="1" applyAlignment="1" applyProtection="1">
      <alignment vertical="center"/>
    </xf>
    <xf numFmtId="201" fontId="43" fillId="0" borderId="1" xfId="1344" applyNumberFormat="1" applyFont="1" applyFill="1" applyBorder="1" applyAlignment="1" applyProtection="1">
      <alignment vertical="center"/>
    </xf>
    <xf numFmtId="201" fontId="43" fillId="0" borderId="1" xfId="1346" applyNumberFormat="1" applyFont="1" applyFill="1" applyBorder="1" applyAlignment="1" applyProtection="1">
      <alignment vertical="center"/>
    </xf>
    <xf numFmtId="0" fontId="23" fillId="0" borderId="4" xfId="998" applyFont="1" applyFill="1" applyBorder="1" applyAlignment="1">
      <alignment horizontal="distributed" vertical="center"/>
    </xf>
    <xf numFmtId="49" fontId="23" fillId="0" borderId="1" xfId="0" applyNumberFormat="1" applyFont="1" applyFill="1" applyBorder="1" applyAlignment="1" applyProtection="1">
      <alignment horizontal="distributed" vertical="center" wrapText="1"/>
    </xf>
    <xf numFmtId="201" fontId="23" fillId="0" borderId="1" xfId="17" applyNumberFormat="1" applyFont="1" applyFill="1" applyBorder="1" applyAlignment="1" applyProtection="1">
      <alignment vertical="center"/>
    </xf>
    <xf numFmtId="201" fontId="45" fillId="0" borderId="1" xfId="27" applyNumberFormat="1" applyFont="1" applyFill="1" applyBorder="1">
      <alignment vertical="center"/>
    </xf>
    <xf numFmtId="0" fontId="23" fillId="0" borderId="1" xfId="998" applyFont="1" applyFill="1" applyBorder="1" applyAlignment="1">
      <alignment horizontal="left" vertical="center" wrapText="1"/>
    </xf>
    <xf numFmtId="0" fontId="23" fillId="0" borderId="4" xfId="998" applyNumberFormat="1" applyFont="1" applyFill="1" applyBorder="1" applyAlignment="1" applyProtection="1">
      <alignment horizontal="left" vertical="center"/>
    </xf>
    <xf numFmtId="0" fontId="23" fillId="0" borderId="1" xfId="998" applyNumberFormat="1" applyFont="1" applyFill="1" applyBorder="1" applyAlignment="1" applyProtection="1">
      <alignment vertical="center" wrapText="1"/>
    </xf>
    <xf numFmtId="201" fontId="43" fillId="0" borderId="1" xfId="360" applyNumberFormat="1" applyFont="1" applyFill="1" applyBorder="1" applyAlignment="1" applyProtection="1">
      <alignment vertical="center"/>
    </xf>
    <xf numFmtId="200" fontId="11" fillId="0" borderId="1" xfId="27" applyNumberFormat="1" applyFont="1" applyFill="1" applyBorder="1" applyAlignment="1" applyProtection="1">
      <alignment horizontal="right" vertical="center" wrapText="1"/>
      <protection locked="0"/>
    </xf>
    <xf numFmtId="0" fontId="22" fillId="3" borderId="4" xfId="555" applyFont="1" applyFill="1" applyBorder="1" applyAlignment="1" applyProtection="1">
      <alignment horizontal="left" vertical="center"/>
    </xf>
    <xf numFmtId="0" fontId="22" fillId="3" borderId="1" xfId="555" applyFont="1" applyFill="1" applyBorder="1" applyAlignment="1" applyProtection="1">
      <alignment horizontal="left" vertical="center" wrapText="1"/>
    </xf>
    <xf numFmtId="200" fontId="22" fillId="3" borderId="1" xfId="27" applyNumberFormat="1" applyFont="1" applyFill="1" applyBorder="1" applyAlignment="1" applyProtection="1">
      <alignment horizontal="right" vertical="center" wrapText="1"/>
      <protection locked="0"/>
    </xf>
    <xf numFmtId="0" fontId="55" fillId="0" borderId="4" xfId="998" applyFont="1" applyFill="1" applyBorder="1" applyAlignment="1">
      <alignment horizontal="distributed" vertical="center"/>
    </xf>
    <xf numFmtId="0" fontId="23" fillId="0" borderId="1" xfId="998" applyFont="1" applyFill="1" applyBorder="1" applyAlignment="1">
      <alignment horizontal="distributed" vertical="center" wrapText="1" indent="2"/>
    </xf>
    <xf numFmtId="201" fontId="23" fillId="0" borderId="1" xfId="1198" applyNumberFormat="1" applyFont="1" applyFill="1" applyBorder="1" applyAlignment="1" applyProtection="1">
      <alignment vertical="center"/>
    </xf>
    <xf numFmtId="200" fontId="8" fillId="0" borderId="0" xfId="998" applyNumberFormat="1" applyFill="1">
      <alignment vertical="center"/>
    </xf>
    <xf numFmtId="0" fontId="0" fillId="0" borderId="0" xfId="998" applyFont="1" applyFill="1">
      <alignment vertical="center"/>
    </xf>
    <xf numFmtId="189" fontId="23" fillId="0" borderId="10" xfId="998" applyNumberFormat="1" applyFont="1" applyFill="1" applyBorder="1" applyAlignment="1">
      <alignment horizontal="center" vertical="center" wrapText="1"/>
    </xf>
    <xf numFmtId="0" fontId="23" fillId="0" borderId="1" xfId="998" applyFont="1" applyFill="1" applyBorder="1" applyAlignment="1">
      <alignment horizontal="center" vertical="center" wrapText="1"/>
    </xf>
    <xf numFmtId="200" fontId="22" fillId="0" borderId="1" xfId="1082" applyNumberFormat="1" applyFont="1" applyFill="1" applyBorder="1" applyAlignment="1" applyProtection="1">
      <alignment vertical="center" wrapText="1"/>
    </xf>
    <xf numFmtId="49" fontId="22" fillId="0" borderId="1" xfId="1082" applyNumberFormat="1" applyFont="1" applyFill="1" applyBorder="1" applyAlignment="1" applyProtection="1">
      <alignment horizontal="left" vertical="center" wrapText="1"/>
    </xf>
    <xf numFmtId="0" fontId="23" fillId="0" borderId="1" xfId="998" applyFont="1" applyFill="1" applyBorder="1" applyAlignment="1">
      <alignment vertical="center" wrapText="1"/>
    </xf>
    <xf numFmtId="0" fontId="22" fillId="0" borderId="4" xfId="998" applyNumberFormat="1" applyFont="1" applyFill="1" applyBorder="1" applyAlignment="1">
      <alignment horizontal="left" vertical="center"/>
    </xf>
    <xf numFmtId="0" fontId="22" fillId="0" borderId="1" xfId="998" applyNumberFormat="1" applyFont="1" applyFill="1" applyBorder="1" applyAlignment="1">
      <alignment horizontal="left" vertical="center" wrapText="1"/>
    </xf>
    <xf numFmtId="0" fontId="22" fillId="0" borderId="4" xfId="555" applyFont="1" applyFill="1" applyBorder="1" applyAlignment="1">
      <alignment horizontal="left" vertical="center"/>
    </xf>
    <xf numFmtId="0" fontId="23" fillId="0" borderId="1" xfId="998" applyNumberFormat="1" applyFont="1" applyFill="1" applyBorder="1" applyAlignment="1">
      <alignment horizontal="left" vertical="center" wrapText="1"/>
    </xf>
    <xf numFmtId="0" fontId="56" fillId="0" borderId="0" xfId="998" applyFont="1" applyFill="1">
      <alignment vertical="center"/>
    </xf>
    <xf numFmtId="3" fontId="8" fillId="0" borderId="0" xfId="998" applyNumberFormat="1" applyFill="1">
      <alignment vertical="center"/>
    </xf>
    <xf numFmtId="0" fontId="23" fillId="3" borderId="0" xfId="998" applyFont="1" applyFill="1" applyAlignment="1" applyProtection="1">
      <alignment horizontal="center" vertical="center" wrapText="1"/>
    </xf>
    <xf numFmtId="0" fontId="22" fillId="3" borderId="0" xfId="998" applyFont="1" applyFill="1" applyProtection="1">
      <alignment vertical="center"/>
    </xf>
    <xf numFmtId="0" fontId="8" fillId="3" borderId="0" xfId="555" applyFill="1" applyProtection="1">
      <alignment vertical="center"/>
    </xf>
    <xf numFmtId="189" fontId="8" fillId="3" borderId="0" xfId="998" applyNumberFormat="1" applyFill="1" applyProtection="1">
      <alignment vertical="center"/>
    </xf>
    <xf numFmtId="0" fontId="0" fillId="0" borderId="0" xfId="0" applyAlignment="1" applyProtection="1"/>
    <xf numFmtId="0" fontId="57" fillId="3" borderId="0" xfId="998" applyFont="1" applyFill="1" applyProtection="1">
      <alignment vertical="center"/>
    </xf>
    <xf numFmtId="0" fontId="22" fillId="0" borderId="0" xfId="998" applyFont="1" applyFill="1" applyAlignment="1" applyProtection="1">
      <alignment horizontal="left" vertical="center"/>
    </xf>
    <xf numFmtId="0" fontId="42" fillId="0" borderId="0" xfId="998" applyFont="1" applyFill="1" applyProtection="1">
      <alignment vertical="center"/>
    </xf>
    <xf numFmtId="0" fontId="23" fillId="0" borderId="1" xfId="998" applyFont="1" applyFill="1" applyBorder="1" applyAlignment="1" applyProtection="1">
      <alignment horizontal="center" vertical="center" wrapText="1"/>
    </xf>
    <xf numFmtId="0" fontId="22" fillId="0" borderId="4" xfId="998" applyFont="1" applyFill="1" applyBorder="1" applyAlignment="1" applyProtection="1">
      <alignment horizontal="left" vertical="top" wrapText="1"/>
    </xf>
    <xf numFmtId="0" fontId="22" fillId="0" borderId="1" xfId="998" applyNumberFormat="1" applyFont="1" applyFill="1" applyBorder="1" applyAlignment="1" applyProtection="1">
      <alignment vertical="center" wrapText="1"/>
    </xf>
    <xf numFmtId="0" fontId="23" fillId="0" borderId="4" xfId="998" applyFont="1" applyFill="1" applyBorder="1" applyAlignment="1" applyProtection="1">
      <alignment horizontal="distributed" vertical="center"/>
    </xf>
    <xf numFmtId="41" fontId="22" fillId="0" borderId="1" xfId="0" applyNumberFormat="1" applyFont="1" applyFill="1" applyBorder="1" applyAlignment="1" applyProtection="1">
      <alignment horizontal="right" vertical="center"/>
      <protection locked="0"/>
    </xf>
    <xf numFmtId="41" fontId="8" fillId="3" borderId="1" xfId="998" applyNumberFormat="1" applyFill="1" applyBorder="1" applyProtection="1">
      <alignment vertical="center"/>
    </xf>
    <xf numFmtId="0" fontId="22" fillId="0" borderId="4" xfId="555" applyFont="1" applyFill="1" applyBorder="1" applyAlignment="1" applyProtection="1">
      <alignment horizontal="left" vertical="center"/>
    </xf>
    <xf numFmtId="0" fontId="55" fillId="0" borderId="4" xfId="998" applyFont="1" applyFill="1" applyBorder="1" applyAlignment="1" applyProtection="1">
      <alignment horizontal="distributed" vertical="center"/>
    </xf>
    <xf numFmtId="0" fontId="23" fillId="0" borderId="1" xfId="998" applyNumberFormat="1" applyFont="1" applyFill="1" applyBorder="1" applyAlignment="1" applyProtection="1">
      <alignment horizontal="distributed" vertical="center"/>
    </xf>
    <xf numFmtId="3" fontId="8" fillId="3" borderId="0" xfId="998" applyNumberFormat="1" applyFill="1" applyProtection="1">
      <alignment vertical="center"/>
    </xf>
    <xf numFmtId="0" fontId="58" fillId="0" borderId="0"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49" fontId="59" fillId="0" borderId="1" xfId="0" applyNumberFormat="1" applyFont="1" applyFill="1" applyBorder="1" applyAlignment="1" applyProtection="1">
      <alignment horizontal="center" vertical="center"/>
    </xf>
    <xf numFmtId="49" fontId="59" fillId="0" borderId="1" xfId="0" applyNumberFormat="1" applyFont="1" applyFill="1" applyBorder="1" applyAlignment="1" applyProtection="1">
      <alignment horizontal="left" vertical="center"/>
    </xf>
    <xf numFmtId="0" fontId="59" fillId="0" borderId="1" xfId="0" applyFont="1" applyFill="1" applyBorder="1" applyAlignment="1" applyProtection="1">
      <alignment horizontal="left" vertical="center"/>
    </xf>
    <xf numFmtId="0" fontId="22" fillId="0" borderId="4" xfId="998" applyFont="1" applyFill="1" applyBorder="1" applyAlignment="1" applyProtection="1" quotePrefix="1">
      <alignment horizontal="left" vertical="center"/>
    </xf>
    <xf numFmtId="0" fontId="22" fillId="3" borderId="4" xfId="998" applyFont="1" applyFill="1" applyBorder="1" applyAlignment="1" quotePrefix="1">
      <alignment horizontal="left" vertical="center"/>
    </xf>
  </cellXfs>
  <cellStyles count="1348">
    <cellStyle name="常规" xfId="0" builtinId="0"/>
    <cellStyle name="货币[0]" xfId="1" builtinId="7"/>
    <cellStyle name="链接单元格 5" xfId="2"/>
    <cellStyle name="常规 440" xfId="3"/>
    <cellStyle name="常规 435" xfId="4"/>
    <cellStyle name="20% - 强调文字颜色 3" xfId="5" builtinId="38"/>
    <cellStyle name="输入" xfId="6" builtinId="20"/>
    <cellStyle name="强调文字颜色 2 3 2" xfId="7"/>
    <cellStyle name="汇总 6" xfId="8"/>
    <cellStyle name="Accent5 9" xfId="9"/>
    <cellStyle name="货币" xfId="10" builtinId="4"/>
    <cellStyle name="部门 4" xfId="11"/>
    <cellStyle name="_ET_STYLE_NoName_00__Book1_1 2 2 2" xfId="12"/>
    <cellStyle name="常规 2 2 4" xfId="13"/>
    <cellStyle name="百分比 2 8 2" xfId="14"/>
    <cellStyle name="Accent1 5" xfId="15"/>
    <cellStyle name="常规_1-3呈贡区一般公共预算收入情况表_18" xfId="16"/>
    <cellStyle name="常规_1-3呈贡区一般公共预算收入情况表_23" xfId="17"/>
    <cellStyle name="好 3 2 2" xfId="18"/>
    <cellStyle name="args.style" xfId="19"/>
    <cellStyle name="Accent2 - 40%" xfId="20"/>
    <cellStyle name="常规 3 4 3" xfId="21"/>
    <cellStyle name="千位分隔[0]" xfId="22" builtinId="6"/>
    <cellStyle name="常规 26 2" xfId="23"/>
    <cellStyle name="40% - 强调文字颜色 3" xfId="24" builtinId="39"/>
    <cellStyle name="差" xfId="25" builtinId="27"/>
    <cellStyle name="常规 7 3" xfId="26"/>
    <cellStyle name="千位分隔" xfId="27" builtinId="3"/>
    <cellStyle name="60% - 强调文字颜色 3" xfId="28" builtinId="40"/>
    <cellStyle name="Accent6 4" xfId="29"/>
    <cellStyle name="超链接" xfId="30" builtinId="8"/>
    <cellStyle name="好_0605石屏县 2 2" xfId="31"/>
    <cellStyle name="Input [yellow] 4" xfId="32"/>
    <cellStyle name="Accent2 - 60%" xfId="33"/>
    <cellStyle name="日期" xfId="34"/>
    <cellStyle name="60% - 强调文字颜色 6 3 2" xfId="35"/>
    <cellStyle name="百分比" xfId="36" builtinId="5"/>
    <cellStyle name="已访问的超链接" xfId="37" builtinId="9"/>
    <cellStyle name="差_Book1 2" xfId="38"/>
    <cellStyle name="Accent4 5" xfId="39"/>
    <cellStyle name="60% - 强调文字颜色 4 2 2 2" xfId="40"/>
    <cellStyle name="好_2007年地州资金往来对账表 3" xfId="41"/>
    <cellStyle name="60% - 强调文字颜色 2 3" xfId="42"/>
    <cellStyle name="注释" xfId="43" builtinId="10"/>
    <cellStyle name="常规 6" xfId="44"/>
    <cellStyle name="_ET_STYLE_NoName_00__Sheet3" xfId="45"/>
    <cellStyle name="60% - 强调文字颜色 2" xfId="46" builtinId="36"/>
    <cellStyle name="Accent6 3" xfId="47"/>
    <cellStyle name="Accent5 - 60% 2 2" xfId="48"/>
    <cellStyle name="标题 4" xfId="49" builtinId="19"/>
    <cellStyle name="Accent3 4 2" xfId="50"/>
    <cellStyle name="百分比 7" xfId="51"/>
    <cellStyle name="解释性文本 2 2" xfId="52"/>
    <cellStyle name="常规_1-3呈贡区一般公共预算收入情况表_13" xfId="53"/>
    <cellStyle name="常规 6 5" xfId="54"/>
    <cellStyle name="常规 4 2 2 3" xfId="55"/>
    <cellStyle name="警告文本" xfId="56" builtinId="11"/>
    <cellStyle name="常规 5 2" xfId="57"/>
    <cellStyle name="60% - 强调文字颜色 2 2 2" xfId="58"/>
    <cellStyle name="标题" xfId="59" builtinId="15"/>
    <cellStyle name="标题 1 5 2" xfId="60"/>
    <cellStyle name="Accent1 - 60% 2 2" xfId="61"/>
    <cellStyle name="解释性文本" xfId="62" builtinId="53"/>
    <cellStyle name="标题 1" xfId="63" builtinId="16"/>
    <cellStyle name="百分比 4" xfId="64"/>
    <cellStyle name="标题 2" xfId="65" builtinId="17"/>
    <cellStyle name="百分比 5" xfId="66"/>
    <cellStyle name="常规 5 2 2" xfId="67"/>
    <cellStyle name="差 7" xfId="68"/>
    <cellStyle name="0,0_x000d__x000a_NA_x000d__x000a_" xfId="69"/>
    <cellStyle name="60% - 强调文字颜色 2 2 2 2" xfId="70"/>
    <cellStyle name="Accent4 2 2" xfId="71"/>
    <cellStyle name="60% - 强调文字颜色 1" xfId="72" builtinId="32"/>
    <cellStyle name="Accent6 2" xfId="73"/>
    <cellStyle name="标题 3" xfId="74" builtinId="18"/>
    <cellStyle name="百分比 6" xfId="75"/>
    <cellStyle name="60% - 强调文字颜色 4" xfId="76" builtinId="44"/>
    <cellStyle name="Accent6 5" xfId="77"/>
    <cellStyle name="输出" xfId="78" builtinId="21"/>
    <cellStyle name="计算" xfId="79" builtinId="22"/>
    <cellStyle name="40% - 强调文字颜色 4 2" xfId="80"/>
    <cellStyle name="检查单元格" xfId="81" builtinId="23"/>
    <cellStyle name="20% - 强调文字颜色 6" xfId="82" builtinId="50"/>
    <cellStyle name="常规 443" xfId="83"/>
    <cellStyle name="常规 8 3" xfId="84"/>
    <cellStyle name="常规 2 2 2 5" xfId="85"/>
    <cellStyle name="强调文字颜色 2" xfId="86" builtinId="33"/>
    <cellStyle name="标题 4 5 3" xfId="87"/>
    <cellStyle name="PSHeading 4" xfId="88"/>
    <cellStyle name="链接单元格" xfId="89" builtinId="24"/>
    <cellStyle name="差_0605石屏" xfId="90"/>
    <cellStyle name="汇总" xfId="91" builtinId="25"/>
    <cellStyle name="60% - 强调文字颜色 4 2 3" xfId="92"/>
    <cellStyle name="好" xfId="93" builtinId="26"/>
    <cellStyle name="输出 3 3" xfId="94"/>
    <cellStyle name="适中" xfId="95" builtinId="28"/>
    <cellStyle name="20% - 强调文字颜色 3 3" xfId="96"/>
    <cellStyle name="适中 8" xfId="97"/>
    <cellStyle name="20% - 强调文字颜色 5" xfId="98" builtinId="46"/>
    <cellStyle name="常规 442" xfId="99"/>
    <cellStyle name="常规 8 2" xfId="100"/>
    <cellStyle name="链接单元格 7" xfId="101"/>
    <cellStyle name="常规 2 2 2 4" xfId="102"/>
    <cellStyle name="强调文字颜色 1" xfId="103" builtinId="29"/>
    <cellStyle name="标题 4 5 2" xfId="104"/>
    <cellStyle name="千位分隔 6 2" xfId="105"/>
    <cellStyle name="编号 3 2" xfId="106"/>
    <cellStyle name="20% - 强调文字颜色 1" xfId="107" builtinId="30"/>
    <cellStyle name="常规 428" xfId="108"/>
    <cellStyle name="常规 433" xfId="109"/>
    <cellStyle name="链接单元格 3" xfId="110"/>
    <cellStyle name="40% - 强调文字颜色 1" xfId="111" builtinId="31"/>
    <cellStyle name="标题 5 4" xfId="112"/>
    <cellStyle name="Accent6 - 20% 2 2" xfId="113"/>
    <cellStyle name="汇总 3 3" xfId="114"/>
    <cellStyle name="20% - 强调文字颜色 2" xfId="115" builtinId="34"/>
    <cellStyle name="常规 429" xfId="116"/>
    <cellStyle name="常规 434" xfId="117"/>
    <cellStyle name="链接单元格 4" xfId="118"/>
    <cellStyle name="40% - 强调文字颜色 2" xfId="119" builtinId="35"/>
    <cellStyle name="差_11大理 2 2" xfId="120"/>
    <cellStyle name="强调文字颜色 3" xfId="121" builtinId="37"/>
    <cellStyle name="Accent2 - 40% 2" xfId="122"/>
    <cellStyle name="检查单元格 3 4" xfId="123"/>
    <cellStyle name="PSChar" xfId="124"/>
    <cellStyle name="强调文字颜色 4" xfId="125" builtinId="41"/>
    <cellStyle name="好_2008年地州对账表(国库资金）" xfId="126"/>
    <cellStyle name="Accent2 - 40% 3" xfId="127"/>
    <cellStyle name="20% - 强调文字颜色 4" xfId="128" builtinId="42"/>
    <cellStyle name="常规 436" xfId="129"/>
    <cellStyle name="常规 441" xfId="130"/>
    <cellStyle name="链接单元格 6" xfId="131"/>
    <cellStyle name="40% - 强调文字颜色 4" xfId="132" builtinId="43"/>
    <cellStyle name="强调文字颜色 5" xfId="133" builtinId="45"/>
    <cellStyle name="常规 2 5 3 2" xfId="134"/>
    <cellStyle name="60% - 强调文字颜色 5 2 2 2" xfId="135"/>
    <cellStyle name="40% - 强调文字颜色 5" xfId="136" builtinId="47"/>
    <cellStyle name="标题 1 4 2" xfId="137"/>
    <cellStyle name="60% - 强调文字颜色 5" xfId="138" builtinId="48"/>
    <cellStyle name="Accent6 6" xfId="139"/>
    <cellStyle name="强调文字颜色 6" xfId="140" builtinId="49"/>
    <cellStyle name="40% - 强调文字颜色 6" xfId="141" builtinId="51"/>
    <cellStyle name="_弱电系统设备配置报价清单" xfId="142"/>
    <cellStyle name="标题 1 4 3" xfId="143"/>
    <cellStyle name="60% - 强调文字颜色 6" xfId="144" builtinId="52"/>
    <cellStyle name="Accent6 7" xfId="145"/>
    <cellStyle name="_Book1_2 2" xfId="146"/>
    <cellStyle name="Accent2 - 20% 2" xfId="147"/>
    <cellStyle name="常规 3 2 3 2" xfId="148"/>
    <cellStyle name="适中 5 2" xfId="149"/>
    <cellStyle name="常规 2 12 2" xfId="150"/>
    <cellStyle name="Accent2 - 20% 3" xfId="151"/>
    <cellStyle name="适中 5 3" xfId="152"/>
    <cellStyle name="_Book1_2 3" xfId="153"/>
    <cellStyle name="_ET_STYLE_NoName_00__Book1" xfId="154"/>
    <cellStyle name="_ET_STYLE_NoName_00_" xfId="155"/>
    <cellStyle name="_Book1_1" xfId="156"/>
    <cellStyle name="_20100326高清市院遂宁检察院1080P配置清单26日改" xfId="157"/>
    <cellStyle name="Accent2 - 20% 2 2" xfId="158"/>
    <cellStyle name="百分比 2 2 4" xfId="159"/>
    <cellStyle name="_Book1_2 2 2" xfId="160"/>
    <cellStyle name="常规 2 5 4 2" xfId="161"/>
    <cellStyle name="百分比 2 2 5" xfId="162"/>
    <cellStyle name="百分比 2 10 2" xfId="163"/>
    <cellStyle name="_Book1_2 2 3" xfId="164"/>
    <cellStyle name="百分比 2 2 4 2" xfId="165"/>
    <cellStyle name="_Book1_2 2 2 2" xfId="166"/>
    <cellStyle name="_Book1_3 2" xfId="167"/>
    <cellStyle name="超级链接 2 2" xfId="168"/>
    <cellStyle name="常规 2 7 2" xfId="169"/>
    <cellStyle name="_Book1" xfId="170"/>
    <cellStyle name="常规 3 2 3" xfId="171"/>
    <cellStyle name="Accent2 - 20%" xfId="172"/>
    <cellStyle name="适中 5" xfId="173"/>
    <cellStyle name="_Book1_2" xfId="174"/>
    <cellStyle name="常规 2 16" xfId="175"/>
    <cellStyle name="百分比 2 3 4" xfId="176"/>
    <cellStyle name="差_2008年地州对账表(国库资金） 3" xfId="177"/>
    <cellStyle name="_Book1_2 3 2" xfId="178"/>
    <cellStyle name="_Book1_2 4" xfId="179"/>
    <cellStyle name="超级链接 2" xfId="180"/>
    <cellStyle name="Accent1 4 2" xfId="181"/>
    <cellStyle name="_Book1_3" xfId="182"/>
    <cellStyle name="Accent5 - 60% 3" xfId="183"/>
    <cellStyle name="常规 2 3 3 2" xfId="184"/>
    <cellStyle name="_ET_STYLE_NoName_00__Book1_1" xfId="185"/>
    <cellStyle name="常规 2 3 3 2 2" xfId="186"/>
    <cellStyle name="_ET_STYLE_NoName_00__Book1_1 2" xfId="187"/>
    <cellStyle name="_ET_STYLE_NoName_00__Book1_1 2 2" xfId="188"/>
    <cellStyle name="_ET_STYLE_NoName_00__Book1_1 2 3" xfId="189"/>
    <cellStyle name="标题 2 2 2 2" xfId="190"/>
    <cellStyle name="Percent [2]" xfId="191"/>
    <cellStyle name="百分比 2 7 2" xfId="192"/>
    <cellStyle name="_ET_STYLE_NoName_00__Book1_1 3" xfId="193"/>
    <cellStyle name="超级链接" xfId="194"/>
    <cellStyle name="Accent1 4" xfId="195"/>
    <cellStyle name="_ET_STYLE_NoName_00__Book1_1 3 2" xfId="196"/>
    <cellStyle name="_ET_STYLE_NoName_00__Book1_1 4" xfId="197"/>
    <cellStyle name="Accent5 4" xfId="198"/>
    <cellStyle name="_关闭破产企业已移交地方管理中小学校退休教师情况明细表(1)" xfId="199"/>
    <cellStyle name="0,0_x005f_x000d__x005f_x000a_NA_x005f_x000d__x005f_x000a_" xfId="200"/>
    <cellStyle name="警告文本 4 2" xfId="201"/>
    <cellStyle name="20% - 强调文字颜色 1 2" xfId="202"/>
    <cellStyle name="常规 11 4" xfId="203"/>
    <cellStyle name="链接单元格 3 2 2" xfId="204"/>
    <cellStyle name="20% - 强调文字颜色 1 2 2" xfId="205"/>
    <cellStyle name="强调文字颜色 2 2 2 2" xfId="206"/>
    <cellStyle name="20% - 强调文字颜色 1 3" xfId="207"/>
    <cellStyle name="Accent1 - 20% 2" xfId="208"/>
    <cellStyle name="20% - 强调文字颜色 2 2" xfId="209"/>
    <cellStyle name="20% - 强调文字颜色 2 2 2" xfId="210"/>
    <cellStyle name="60% - 强调文字颜色 3 2 2 2" xfId="211"/>
    <cellStyle name="20% - 强调文字颜色 2 3" xfId="212"/>
    <cellStyle name="常规 3 2 5" xfId="213"/>
    <cellStyle name="20% - 强调文字颜色 3 2" xfId="214"/>
    <cellStyle name="适中 7" xfId="215"/>
    <cellStyle name="20% - 强调文字颜色 3 2 2" xfId="216"/>
    <cellStyle name="Mon閠aire_!!!GO" xfId="217"/>
    <cellStyle name="常规 3 3 5" xfId="218"/>
    <cellStyle name="20% - 强调文字颜色 4 2" xfId="219"/>
    <cellStyle name="常规 3 3 5 2" xfId="220"/>
    <cellStyle name="20% - 强调文字颜色 4 2 2" xfId="221"/>
    <cellStyle name="Accent6 - 60% 2 2" xfId="222"/>
    <cellStyle name="常规 3 3 6" xfId="223"/>
    <cellStyle name="20% - 强调文字颜色 4 3" xfId="224"/>
    <cellStyle name="20% - 强调文字颜色 5 2" xfId="225"/>
    <cellStyle name="20% - 强调文字颜色 5 2 2" xfId="226"/>
    <cellStyle name="20% - 强调文字颜色 5 3" xfId="227"/>
    <cellStyle name="20% - 强调文字颜色 6 2" xfId="228"/>
    <cellStyle name="20% - 强调文字颜色 6 2 2" xfId="229"/>
    <cellStyle name="Accent6 - 20% 3" xfId="230"/>
    <cellStyle name="20% - 强调文字颜色 6 3" xfId="231"/>
    <cellStyle name="解释性文本 3 2 2" xfId="232"/>
    <cellStyle name="40% - 强调文字颜色 1 2" xfId="233"/>
    <cellStyle name="常规 4 3 5" xfId="234"/>
    <cellStyle name="40% - 强调文字颜色 1 2 2" xfId="235"/>
    <cellStyle name="Accent1" xfId="236"/>
    <cellStyle name="常规 9 2" xfId="237"/>
    <cellStyle name="40% - 强调文字颜色 1 3" xfId="238"/>
    <cellStyle name="常规 2 3 2 4" xfId="239"/>
    <cellStyle name="40% - 强调文字颜色 2 2" xfId="240"/>
    <cellStyle name="常规 2 3 2 4 2" xfId="241"/>
    <cellStyle name="40% - 强调文字颜色 2 2 2" xfId="242"/>
    <cellStyle name="常规 2 3 2 5" xfId="243"/>
    <cellStyle name="40% - 强调文字颜色 2 3" xfId="244"/>
    <cellStyle name="常规 2 3 3 4" xfId="245"/>
    <cellStyle name="40% - 强调文字颜色 3 2" xfId="246"/>
    <cellStyle name="40% - 强调文字颜色 3 2 2" xfId="247"/>
    <cellStyle name="40% - 强调文字颜色 3 3" xfId="248"/>
    <cellStyle name="标题 4 4" xfId="249"/>
    <cellStyle name="千位分隔 5" xfId="250"/>
    <cellStyle name="40% - 强调文字颜色 4 2 2" xfId="251"/>
    <cellStyle name="Accent6 - 20% 2" xfId="252"/>
    <cellStyle name="40% - 强调文字颜色 4 3" xfId="253"/>
    <cellStyle name="好 2 3" xfId="254"/>
    <cellStyle name="40% - 强调文字颜色 5 2" xfId="255"/>
    <cellStyle name="60% - 强调文字颜色 4 3" xfId="256"/>
    <cellStyle name="计算 4 2 2" xfId="257"/>
    <cellStyle name="40% - 强调文字颜色 5 2 2" xfId="258"/>
    <cellStyle name="好 2 4" xfId="259"/>
    <cellStyle name="40% - 强调文字颜色 5 3" xfId="260"/>
    <cellStyle name="适中 2 2" xfId="261"/>
    <cellStyle name="百分比 2 9" xfId="262"/>
    <cellStyle name="标题 2 2 4" xfId="263"/>
    <cellStyle name="好 3 3" xfId="264"/>
    <cellStyle name="40% - 强调文字颜色 6 2" xfId="265"/>
    <cellStyle name="适中 2 2 2" xfId="266"/>
    <cellStyle name="百分比 2 9 2" xfId="267"/>
    <cellStyle name="Accent2 5" xfId="268"/>
    <cellStyle name="40% - 强调文字颜色 6 2 2" xfId="269"/>
    <cellStyle name="好 3 4" xfId="270"/>
    <cellStyle name="40% - 强调文字颜色 6 3" xfId="271"/>
    <cellStyle name="输出 3 4" xfId="272"/>
    <cellStyle name="Accent6 2 2" xfId="273"/>
    <cellStyle name="60% - 强调文字颜色 1 2" xfId="274"/>
    <cellStyle name="60% - 强调文字颜色 1 2 2" xfId="275"/>
    <cellStyle name="好 7" xfId="276"/>
    <cellStyle name="标题 3 2 4" xfId="277"/>
    <cellStyle name="商品名称 2 2" xfId="278"/>
    <cellStyle name="60% - 强调文字颜色 1 2 2 2" xfId="279"/>
    <cellStyle name="百分比 2 3 4 2" xfId="280"/>
    <cellStyle name="60% - 强调文字颜色 1 2 3" xfId="281"/>
    <cellStyle name="60% - 强调文字颜色 1 3" xfId="282"/>
    <cellStyle name="60% - 强调文字颜色 1 3 2" xfId="283"/>
    <cellStyle name="千位分隔 2 3" xfId="284"/>
    <cellStyle name="输出 4 4" xfId="285"/>
    <cellStyle name="常规 5" xfId="286"/>
    <cellStyle name="Accent6 3 2" xfId="287"/>
    <cellStyle name="60% - 强调文字颜色 2 2" xfId="288"/>
    <cellStyle name="Accent6 - 60%" xfId="289"/>
    <cellStyle name="常规 5 3" xfId="290"/>
    <cellStyle name="60% - 强调文字颜色 2 2 3" xfId="291"/>
    <cellStyle name="常规 6 2" xfId="292"/>
    <cellStyle name="注释 2" xfId="293"/>
    <cellStyle name="60% - 强调文字颜色 2 3 2" xfId="294"/>
    <cellStyle name="Accent6 4 2" xfId="295"/>
    <cellStyle name="60% - 强调文字颜色 3 2" xfId="296"/>
    <cellStyle name="60% - 强调文字颜色 3 2 2" xfId="297"/>
    <cellStyle name="60% - 强调文字颜色 3 2 3" xfId="298"/>
    <cellStyle name="Accent5 - 40% 2" xfId="299"/>
    <cellStyle name="60% - 强调文字颜色 3 3" xfId="300"/>
    <cellStyle name="Accent5 - 40% 2 2" xfId="301"/>
    <cellStyle name="60% - 强调文字颜色 3 3 2" xfId="302"/>
    <cellStyle name="汇总 7" xfId="303"/>
    <cellStyle name="Accent6 5 2" xfId="304"/>
    <cellStyle name="60% - 强调文字颜色 4 2" xfId="305"/>
    <cellStyle name="60% - 强调文字颜色 4 2 2" xfId="306"/>
    <cellStyle name="常规 20" xfId="307"/>
    <cellStyle name="常规 15" xfId="308"/>
    <cellStyle name="60% - 强调文字颜色 4 3 2" xfId="309"/>
    <cellStyle name="标题 1 4 2 2" xfId="310"/>
    <cellStyle name="60% - 强调文字颜色 5 2" xfId="311"/>
    <cellStyle name="常规 2 5 3" xfId="312"/>
    <cellStyle name="60% - 强调文字颜色 5 2 2" xfId="313"/>
    <cellStyle name="常规 2 2 2 3 2" xfId="314"/>
    <cellStyle name="百分比 2 10" xfId="315"/>
    <cellStyle name="常规 2 5 4" xfId="316"/>
    <cellStyle name="60% - 强调文字颜色 5 2 3" xfId="317"/>
    <cellStyle name="60% - 强调文字颜色 5 3" xfId="318"/>
    <cellStyle name="常规 2 6 3" xfId="319"/>
    <cellStyle name="60% - 强调文字颜色 5 3 2" xfId="320"/>
    <cellStyle name="RowLevel_0" xfId="321"/>
    <cellStyle name="60% - 强调文字颜色 6 2" xfId="322"/>
    <cellStyle name="强调文字颜色 5 2 3" xfId="323"/>
    <cellStyle name="Header2" xfId="324"/>
    <cellStyle name="60% - 强调文字颜色 6 2 2" xfId="325"/>
    <cellStyle name="Header2 2" xfId="326"/>
    <cellStyle name="60% - 强调文字颜色 6 2 2 2" xfId="327"/>
    <cellStyle name="60% - 强调文字颜色 6 2 3" xfId="328"/>
    <cellStyle name="60% - 强调文字颜色 6 3" xfId="329"/>
    <cellStyle name="6mal" xfId="330"/>
    <cellStyle name="Accent4 9" xfId="331"/>
    <cellStyle name="强调文字颜色 2 2 2" xfId="332"/>
    <cellStyle name="Accent1 - 20%" xfId="333"/>
    <cellStyle name="常规 2 3 3 3" xfId="334"/>
    <cellStyle name="Accent5 - 20%" xfId="335"/>
    <cellStyle name="Accent1 - 20% 2 2" xfId="336"/>
    <cellStyle name="Accent1 - 20% 3" xfId="337"/>
    <cellStyle name="标题 6 2 2" xfId="338"/>
    <cellStyle name="Accent6 9" xfId="339"/>
    <cellStyle name="Accent1 - 40%" xfId="340"/>
    <cellStyle name="Accent1 - 40% 2" xfId="341"/>
    <cellStyle name="Accent1 - 40% 2 2" xfId="342"/>
    <cellStyle name="PSHeading 3 2" xfId="343"/>
    <cellStyle name="Accent1 - 40% 3" xfId="344"/>
    <cellStyle name="Accent1 - 60%" xfId="345"/>
    <cellStyle name="标题 1 5" xfId="346"/>
    <cellStyle name="Accent1 - 60% 2" xfId="347"/>
    <cellStyle name="常规 17 2" xfId="348"/>
    <cellStyle name="注释 4 2 2" xfId="349"/>
    <cellStyle name="标题 1 6" xfId="350"/>
    <cellStyle name="Accent1 - 60% 3" xfId="351"/>
    <cellStyle name="Accent1 2" xfId="352"/>
    <cellStyle name="Date 3" xfId="353"/>
    <cellStyle name="Accent1 2 2" xfId="354"/>
    <cellStyle name="Currency [0]_!!!GO" xfId="355"/>
    <cellStyle name="Accent1 3" xfId="356"/>
    <cellStyle name="Accent1 3 2" xfId="357"/>
    <cellStyle name="常规 2" xfId="358"/>
    <cellStyle name="Accent1 5 2" xfId="359"/>
    <cellStyle name="常规_1-3呈贡区一般公共预算收入情况表_24" xfId="360"/>
    <cellStyle name="常规_1-3呈贡区一般公共预算收入情况表_19" xfId="361"/>
    <cellStyle name="sstot" xfId="362"/>
    <cellStyle name="部门 3 2" xfId="363"/>
    <cellStyle name="常规 2 2 3 2" xfId="364"/>
    <cellStyle name="Accent1 6" xfId="365"/>
    <cellStyle name="常规 2 2 3 3" xfId="366"/>
    <cellStyle name="Accent1 7" xfId="367"/>
    <cellStyle name="常规 2 2 3 4" xfId="368"/>
    <cellStyle name="差_1110洱源 2" xfId="369"/>
    <cellStyle name="Accent1 8" xfId="370"/>
    <cellStyle name="差_1110洱源 3" xfId="371"/>
    <cellStyle name="Accent1 9" xfId="372"/>
    <cellStyle name="常规 9 3" xfId="373"/>
    <cellStyle name="强调文字颜色 5 2 2 2" xfId="374"/>
    <cellStyle name="Header1 2" xfId="375"/>
    <cellStyle name="Accent2" xfId="376"/>
    <cellStyle name="输入 2 4" xfId="377"/>
    <cellStyle name="Accent2 - 40% 2 2" xfId="378"/>
    <cellStyle name="Accent2 - 60% 2" xfId="379"/>
    <cellStyle name="日期 2" xfId="380"/>
    <cellStyle name="Accent5 - 40% 3" xfId="381"/>
    <cellStyle name="Accent2 - 60% 2 2" xfId="382"/>
    <cellStyle name="日期 2 2" xfId="383"/>
    <cellStyle name="Accent2 - 60% 3" xfId="384"/>
    <cellStyle name="日期 3" xfId="385"/>
    <cellStyle name="Accent2 2" xfId="386"/>
    <cellStyle name="t" xfId="387"/>
    <cellStyle name="强调文字颜色 4 3" xfId="388"/>
    <cellStyle name="Accent2 2 2" xfId="389"/>
    <cellStyle name="Accent2 3" xfId="390"/>
    <cellStyle name="Accent2 3 2" xfId="391"/>
    <cellStyle name="Accent2 4" xfId="392"/>
    <cellStyle name="Accent2 4 2" xfId="393"/>
    <cellStyle name="百分比 2 9 2 2" xfId="394"/>
    <cellStyle name="Accent2 5 2" xfId="395"/>
    <cellStyle name="常规 2 2 11" xfId="396"/>
    <cellStyle name="百分比 2 9 3" xfId="397"/>
    <cellStyle name="Date" xfId="398"/>
    <cellStyle name="常规 2 2 4 2" xfId="399"/>
    <cellStyle name="Accent2 6" xfId="400"/>
    <cellStyle name="Accent2 7" xfId="401"/>
    <cellStyle name="Accent2 8" xfId="402"/>
    <cellStyle name="Accent2 9" xfId="403"/>
    <cellStyle name="Accent3" xfId="404"/>
    <cellStyle name="Milliers_!!!GO" xfId="405"/>
    <cellStyle name="Accent5 2" xfId="406"/>
    <cellStyle name="Accent3 - 20%" xfId="407"/>
    <cellStyle name="标题 1 3" xfId="408"/>
    <cellStyle name="常规 2 2 7" xfId="409"/>
    <cellStyle name="百分比 4 3" xfId="410"/>
    <cellStyle name="Accent5 2 2" xfId="411"/>
    <cellStyle name="Accent3 - 20% 2" xfId="412"/>
    <cellStyle name="差_0605石屏 3" xfId="413"/>
    <cellStyle name="汇总 3" xfId="414"/>
    <cellStyle name="Accent5 6" xfId="415"/>
    <cellStyle name="标题 1 3 2" xfId="416"/>
    <cellStyle name="Accent3 - 20% 2 2" xfId="417"/>
    <cellStyle name="标题 1 4" xfId="418"/>
    <cellStyle name="Accent3 - 20% 3" xfId="419"/>
    <cellStyle name="Mon閠aire [0]_!!!GO" xfId="420"/>
    <cellStyle name="好_0502通海县" xfId="421"/>
    <cellStyle name="Accent4 3 2" xfId="422"/>
    <cellStyle name="Accent3 - 40%" xfId="423"/>
    <cellStyle name="Accent3 - 40% 2" xfId="424"/>
    <cellStyle name="Accent3 - 40% 2 2" xfId="425"/>
    <cellStyle name="Accent4 - 60%" xfId="426"/>
    <cellStyle name="捠壿 [0.00]_Region Orders (2)" xfId="427"/>
    <cellStyle name="常规 15 2 2" xfId="428"/>
    <cellStyle name="百分比 2 6 2" xfId="429"/>
    <cellStyle name="Accent3 - 40% 3" xfId="430"/>
    <cellStyle name="Accent4 5 2" xfId="431"/>
    <cellStyle name="Accent3 - 60%" xfId="432"/>
    <cellStyle name="好_M01-1 3" xfId="433"/>
    <cellStyle name="Accent3 - 60% 2" xfId="434"/>
    <cellStyle name="编号" xfId="435"/>
    <cellStyle name="Accent3 - 60% 2 2" xfId="436"/>
    <cellStyle name="常规 17 2 2" xfId="437"/>
    <cellStyle name="Accent3 - 60% 3" xfId="438"/>
    <cellStyle name="Accent3 2" xfId="439"/>
    <cellStyle name="comma zerodec" xfId="440"/>
    <cellStyle name="Accent3 2 2" xfId="441"/>
    <cellStyle name="Accent3 3" xfId="442"/>
    <cellStyle name="Accent3 3 2" xfId="443"/>
    <cellStyle name="Accent3 4" xfId="444"/>
    <cellStyle name="解释性文本 2" xfId="445"/>
    <cellStyle name="Accent3 5" xfId="446"/>
    <cellStyle name="解释性文本 3" xfId="447"/>
    <cellStyle name="Accent3 5 2" xfId="448"/>
    <cellStyle name="解释性文本 3 2" xfId="449"/>
    <cellStyle name="Moneda_96 Risk" xfId="450"/>
    <cellStyle name="常规 2 2 5 2" xfId="451"/>
    <cellStyle name="Accent3 6" xfId="452"/>
    <cellStyle name="解释性文本 4" xfId="453"/>
    <cellStyle name="差 2" xfId="454"/>
    <cellStyle name="解释性文本 5" xfId="455"/>
    <cellStyle name="Accent3 7" xfId="456"/>
    <cellStyle name="差 3" xfId="457"/>
    <cellStyle name="解释性文本 6" xfId="458"/>
    <cellStyle name="Accent3 8" xfId="459"/>
    <cellStyle name="百分比 2" xfId="460"/>
    <cellStyle name="常规 2 7 3 2" xfId="461"/>
    <cellStyle name="差 4" xfId="462"/>
    <cellStyle name="解释性文本 7" xfId="463"/>
    <cellStyle name="Accent3 9" xfId="464"/>
    <cellStyle name="Accent4" xfId="465"/>
    <cellStyle name="百分比 2 2 2" xfId="466"/>
    <cellStyle name="差 4 2 2" xfId="467"/>
    <cellStyle name="Accent4 - 20%" xfId="468"/>
    <cellStyle name="百分比 2 2 2 2" xfId="469"/>
    <cellStyle name="常规 2 4 2 4" xfId="470"/>
    <cellStyle name="Accent4 - 20% 2" xfId="471"/>
    <cellStyle name="百分比 2 2 2 2 2" xfId="472"/>
    <cellStyle name="Accent4 - 20% 2 2" xfId="473"/>
    <cellStyle name="强调 2 2" xfId="474"/>
    <cellStyle name="百分比 2 2 2 3" xfId="475"/>
    <cellStyle name="Accent4 - 20% 3" xfId="476"/>
    <cellStyle name="百分比 2 4 2" xfId="477"/>
    <cellStyle name="Accent4 - 40%" xfId="478"/>
    <cellStyle name="输入 4" xfId="479"/>
    <cellStyle name="百分比 2 4 2 2" xfId="480"/>
    <cellStyle name="Accent6 - 40%" xfId="481"/>
    <cellStyle name="常规 3 3" xfId="482"/>
    <cellStyle name="Accent4 - 40% 2" xfId="483"/>
    <cellStyle name="输入 4 2" xfId="484"/>
    <cellStyle name="商品名称 4" xfId="485"/>
    <cellStyle name="Accent6 - 40% 2" xfId="486"/>
    <cellStyle name="常规 3 3 2" xfId="487"/>
    <cellStyle name="Accent4 - 40% 2 2" xfId="488"/>
    <cellStyle name="输入 4 2 2" xfId="489"/>
    <cellStyle name="常规 3 4" xfId="490"/>
    <cellStyle name="Accent4 - 40% 3" xfId="491"/>
    <cellStyle name="输入 4 3" xfId="492"/>
    <cellStyle name="Accent4 - 60% 2" xfId="493"/>
    <cellStyle name="标题 7 4" xfId="494"/>
    <cellStyle name="Accent4 - 60% 2 2" xfId="495"/>
    <cellStyle name="Accent4 - 60% 3" xfId="496"/>
    <cellStyle name="PSSpacer" xfId="497"/>
    <cellStyle name="Accent6" xfId="498"/>
    <cellStyle name="Accent4 2" xfId="499"/>
    <cellStyle name="New Times Roman" xfId="500"/>
    <cellStyle name="Accent4 3" xfId="501"/>
    <cellStyle name="Accent4 4" xfId="502"/>
    <cellStyle name="Accent4 4 2" xfId="503"/>
    <cellStyle name="PSHeading 5" xfId="504"/>
    <cellStyle name="借出原因" xfId="505"/>
    <cellStyle name="标题 1 2 2" xfId="506"/>
    <cellStyle name="常规 2 2 6 2" xfId="507"/>
    <cellStyle name="Accent4 6" xfId="508"/>
    <cellStyle name="百分比 4 2 2" xfId="509"/>
    <cellStyle name="标题 1 2 3" xfId="510"/>
    <cellStyle name="Accent4 7" xfId="511"/>
    <cellStyle name="Accent4 8" xfId="512"/>
    <cellStyle name="标题 1 2 4" xfId="513"/>
    <cellStyle name="Accent5" xfId="514"/>
    <cellStyle name="Accent5 - 20% 2" xfId="515"/>
    <cellStyle name="常规 2 3 3 3 2" xfId="516"/>
    <cellStyle name="Accent5 - 20% 2 2" xfId="517"/>
    <cellStyle name="Accent5 - 20% 3" xfId="518"/>
    <cellStyle name="Input [yellow] 2 2 2" xfId="519"/>
    <cellStyle name="Accent5 - 40%" xfId="520"/>
    <cellStyle name="Accent5 - 60%" xfId="521"/>
    <cellStyle name="标题 2 3 3" xfId="522"/>
    <cellStyle name="好 4 2" xfId="523"/>
    <cellStyle name="常规 12" xfId="524"/>
    <cellStyle name="Accent5 - 60% 2" xfId="525"/>
    <cellStyle name="好 4 2 2" xfId="526"/>
    <cellStyle name="常规 12 2" xfId="527"/>
    <cellStyle name="Accent5 3" xfId="528"/>
    <cellStyle name="Category" xfId="529"/>
    <cellStyle name="Accent5 3 2" xfId="530"/>
    <cellStyle name="Category 2" xfId="531"/>
    <cellStyle name="标题 2 3" xfId="532"/>
    <cellStyle name="Accent5 4 2" xfId="533"/>
    <cellStyle name="Comma [0]_!!!GO" xfId="534"/>
    <cellStyle name="标题 3 3" xfId="535"/>
    <cellStyle name="Accent5 5" xfId="536"/>
    <cellStyle name="汇总 2" xfId="537"/>
    <cellStyle name="差_0605石屏 2" xfId="538"/>
    <cellStyle name="Accent5 5 2" xfId="539"/>
    <cellStyle name="汇总 2 2" xfId="540"/>
    <cellStyle name="差_0605石屏 2 2" xfId="541"/>
    <cellStyle name="Accent5 7" xfId="542"/>
    <cellStyle name="汇总 4" xfId="543"/>
    <cellStyle name="标题 1 3 3" xfId="544"/>
    <cellStyle name="Accent5 8" xfId="545"/>
    <cellStyle name="汇总 5" xfId="546"/>
    <cellStyle name="百分比 2 3 2 2 2" xfId="547"/>
    <cellStyle name="标题 1 3 4" xfId="548"/>
    <cellStyle name="Accent6 - 20%" xfId="549"/>
    <cellStyle name="Accent6 - 40% 2 2" xfId="550"/>
    <cellStyle name="标题 3 4 4" xfId="551"/>
    <cellStyle name="Accent6 - 40% 3" xfId="552"/>
    <cellStyle name="ColLevel_0" xfId="553"/>
    <cellStyle name="常规 3 3 3" xfId="554"/>
    <cellStyle name="常规_2007年云南省向人大报送政府收支预算表格式编制过程表" xfId="555"/>
    <cellStyle name="Accent6 - 60% 2" xfId="556"/>
    <cellStyle name="Accent6 - 60% 3" xfId="557"/>
    <cellStyle name="Accent6 8" xfId="558"/>
    <cellStyle name="标题 1 4 4" xfId="559"/>
    <cellStyle name="Comma_!!!GO" xfId="560"/>
    <cellStyle name="百分比 2 4 3" xfId="561"/>
    <cellStyle name="Currency_!!!GO" xfId="562"/>
    <cellStyle name="标题 3 3 2" xfId="563"/>
    <cellStyle name="分级显示列_1_Book1" xfId="564"/>
    <cellStyle name="Currency1" xfId="565"/>
    <cellStyle name="标题 2 3 4" xfId="566"/>
    <cellStyle name="好 4 3" xfId="567"/>
    <cellStyle name="常规 13" xfId="568"/>
    <cellStyle name="Date 2" xfId="569"/>
    <cellStyle name="常规 2 2 11 2" xfId="570"/>
    <cellStyle name="Date 2 2" xfId="571"/>
    <cellStyle name="Dollar (zero dec)" xfId="572"/>
    <cellStyle name="差_0502通海县 3" xfId="573"/>
    <cellStyle name="Grey" xfId="574"/>
    <cellStyle name="常规 5 2 2 2" xfId="575"/>
    <cellStyle name="百分比 5 2" xfId="576"/>
    <cellStyle name="常规 2 3 6" xfId="577"/>
    <cellStyle name="标题 2 2" xfId="578"/>
    <cellStyle name="Header1" xfId="579"/>
    <cellStyle name="强调文字颜色 5 2 2" xfId="580"/>
    <cellStyle name="Header2 2 2" xfId="581"/>
    <cellStyle name="Header2 3" xfId="582"/>
    <cellStyle name="Input [yellow]" xfId="583"/>
    <cellStyle name="千位分隔 2 4" xfId="584"/>
    <cellStyle name="Input [yellow] 2" xfId="585"/>
    <cellStyle name="千位分隔 2 4 2" xfId="586"/>
    <cellStyle name="Input [yellow] 2 2" xfId="587"/>
    <cellStyle name="Input [yellow] 2 3" xfId="588"/>
    <cellStyle name="常规 4 3 4 2" xfId="589"/>
    <cellStyle name="Input [yellow] 3" xfId="590"/>
    <cellStyle name="Input [yellow] 3 2" xfId="591"/>
    <cellStyle name="Input Cells" xfId="592"/>
    <cellStyle name="强调文字颜色 3 3" xfId="593"/>
    <cellStyle name="常规 2 10" xfId="594"/>
    <cellStyle name="Linked Cells" xfId="595"/>
    <cellStyle name="Millares [0]_96 Risk" xfId="596"/>
    <cellStyle name="标题 6 3" xfId="597"/>
    <cellStyle name="Millares_96 Risk" xfId="598"/>
    <cellStyle name="常规 2 2 2 2" xfId="599"/>
    <cellStyle name="部门 2 2" xfId="600"/>
    <cellStyle name="常规 10 41 2" xfId="601"/>
    <cellStyle name="Milliers [0]_!!!GO" xfId="602"/>
    <cellStyle name="千位分隔 2 3 2" xfId="603"/>
    <cellStyle name="Moneda [0]_96 Risk" xfId="604"/>
    <cellStyle name="Month" xfId="605"/>
    <cellStyle name="标题 1 2 2 2" xfId="606"/>
    <cellStyle name="数量 3" xfId="607"/>
    <cellStyle name="数量 3 2" xfId="608"/>
    <cellStyle name="Month 2" xfId="609"/>
    <cellStyle name="no dec" xfId="610"/>
    <cellStyle name="PSHeading 2" xfId="611"/>
    <cellStyle name="百分比 10" xfId="612"/>
    <cellStyle name="no dec 2" xfId="613"/>
    <cellStyle name="PSHeading 2 2" xfId="614"/>
    <cellStyle name="no dec 2 2" xfId="615"/>
    <cellStyle name="PSHeading 2 2 2" xfId="616"/>
    <cellStyle name="常规 450" xfId="617"/>
    <cellStyle name="no dec 3" xfId="618"/>
    <cellStyle name="PSHeading 2 3" xfId="619"/>
    <cellStyle name="百分比 3 3 2" xfId="620"/>
    <cellStyle name="Normal - Style1" xfId="621"/>
    <cellStyle name="Normal_!!!GO" xfId="622"/>
    <cellStyle name="百分比 2 5 2" xfId="623"/>
    <cellStyle name="per.style" xfId="624"/>
    <cellStyle name="PSInt" xfId="625"/>
    <cellStyle name="常规 2 4" xfId="626"/>
    <cellStyle name="输入 3 3" xfId="627"/>
    <cellStyle name="常规 2 9 3" xfId="628"/>
    <cellStyle name="Percent [2] 2" xfId="629"/>
    <cellStyle name="常规 94" xfId="630"/>
    <cellStyle name="t_HVAC Equipment (3)" xfId="631"/>
    <cellStyle name="常规 2 3 4" xfId="632"/>
    <cellStyle name="Percent_!!!GO" xfId="633"/>
    <cellStyle name="Pourcentage_pldt" xfId="634"/>
    <cellStyle name="常规 2 3 2 3 2" xfId="635"/>
    <cellStyle name="解释性文本 2 3" xfId="636"/>
    <cellStyle name="百分比 8" xfId="637"/>
    <cellStyle name="标题 5" xfId="638"/>
    <cellStyle name="强调文字颜色 4 2" xfId="639"/>
    <cellStyle name="PSChar 2" xfId="640"/>
    <cellStyle name="PSDate" xfId="641"/>
    <cellStyle name="PSHeading 3 3" xfId="642"/>
    <cellStyle name="编号 2 2" xfId="643"/>
    <cellStyle name="PSDate 2" xfId="644"/>
    <cellStyle name="编号 2 2 2" xfId="645"/>
    <cellStyle name="PSDec" xfId="646"/>
    <cellStyle name="标题 4 4 2 2" xfId="647"/>
    <cellStyle name="PSDec 2" xfId="648"/>
    <cellStyle name="常规 10" xfId="649"/>
    <cellStyle name="编号 4" xfId="650"/>
    <cellStyle name="常规 16 2" xfId="651"/>
    <cellStyle name="PSHeading" xfId="652"/>
    <cellStyle name="PSHeading 2 2 3" xfId="653"/>
    <cellStyle name="常规 451" xfId="654"/>
    <cellStyle name="PSHeading 2 4" xfId="655"/>
    <cellStyle name="PSHeading 3" xfId="656"/>
    <cellStyle name="PSInt 2" xfId="657"/>
    <cellStyle name="常规 2 4 2" xfId="658"/>
    <cellStyle name="常规 2 9 3 2" xfId="659"/>
    <cellStyle name="PSSpacer 2" xfId="660"/>
    <cellStyle name="输入 3" xfId="661"/>
    <cellStyle name="常规 2 9" xfId="662"/>
    <cellStyle name="sstot 2" xfId="663"/>
    <cellStyle name="Standard_AREAS" xfId="664"/>
    <cellStyle name="强调文字颜色 4 3 2" xfId="665"/>
    <cellStyle name="t 2" xfId="666"/>
    <cellStyle name="常规 2 3 4 2" xfId="667"/>
    <cellStyle name="t_HVAC Equipment (3) 2" xfId="668"/>
    <cellStyle name="百分比 2 11" xfId="669"/>
    <cellStyle name="千位分隔 2 2" xfId="670"/>
    <cellStyle name="百分比 2 3 5" xfId="671"/>
    <cellStyle name="百分比 2 11 2" xfId="672"/>
    <cellStyle name="解释性文本 2 2 2" xfId="673"/>
    <cellStyle name="百分比 7 2" xfId="674"/>
    <cellStyle name="千位分隔 3" xfId="675"/>
    <cellStyle name="标题 4 2" xfId="676"/>
    <cellStyle name="百分比 2 12" xfId="677"/>
    <cellStyle name="标题 10" xfId="678"/>
    <cellStyle name="差 4 2" xfId="679"/>
    <cellStyle name="百分比 2 2" xfId="680"/>
    <cellStyle name="百分比 2 2 3" xfId="681"/>
    <cellStyle name="百分比 2 2 3 2" xfId="682"/>
    <cellStyle name="百分比 2 3" xfId="683"/>
    <cellStyle name="常规_Sheet3" xfId="684"/>
    <cellStyle name="百分比 2 3 2" xfId="685"/>
    <cellStyle name="常规 2 14" xfId="686"/>
    <cellStyle name="百分比 2 3 2 2" xfId="687"/>
    <cellStyle name="常规 2 14 2" xfId="688"/>
    <cellStyle name="百分比 2 3 2 3" xfId="689"/>
    <cellStyle name="百分比 2 3 3" xfId="690"/>
    <cellStyle name="常规 2 15" xfId="691"/>
    <cellStyle name="百分比 2 3 3 2" xfId="692"/>
    <cellStyle name="百分比 2 4" xfId="693"/>
    <cellStyle name="百分比 2 4 3 2" xfId="694"/>
    <cellStyle name="百分比 2 4 4" xfId="695"/>
    <cellStyle name="百分比 2 5" xfId="696"/>
    <cellStyle name="常规 15 2" xfId="697"/>
    <cellStyle name="百分比 2 6" xfId="698"/>
    <cellStyle name="标题 2 2 2" xfId="699"/>
    <cellStyle name="常规 15 3" xfId="700"/>
    <cellStyle name="百分比 2 7" xfId="701"/>
    <cellStyle name="标题 2 2 3" xfId="702"/>
    <cellStyle name="百分比 2 8" xfId="703"/>
    <cellStyle name="百分比 3" xfId="704"/>
    <cellStyle name="百分比 3 2" xfId="705"/>
    <cellStyle name="百分比 3 2 2" xfId="706"/>
    <cellStyle name="百分比 3 3" xfId="707"/>
    <cellStyle name="编号 2" xfId="708"/>
    <cellStyle name="百分比 3 4" xfId="709"/>
    <cellStyle name="标题 1 2" xfId="710"/>
    <cellStyle name="常规 2 2 6" xfId="711"/>
    <cellStyle name="百分比 4 2" xfId="712"/>
    <cellStyle name="标题 3 2" xfId="713"/>
    <cellStyle name="百分比 6 2" xfId="714"/>
    <cellStyle name="百分比 8 2" xfId="715"/>
    <cellStyle name="标题 5 2" xfId="716"/>
    <cellStyle name="解释性文本 2 4" xfId="717"/>
    <cellStyle name="百分比 9" xfId="718"/>
    <cellStyle name="标题 6" xfId="719"/>
    <cellStyle name="百分比 9 2" xfId="720"/>
    <cellStyle name="标题 6 2" xfId="721"/>
    <cellStyle name="捠壿_Region Orders (2)" xfId="722"/>
    <cellStyle name="标题1 4" xfId="723"/>
    <cellStyle name="编号 2 3" xfId="724"/>
    <cellStyle name="编号 3" xfId="725"/>
    <cellStyle name="标题 1 3 2 2" xfId="726"/>
    <cellStyle name="标题 1 5 3" xfId="727"/>
    <cellStyle name="标题 2 4 2" xfId="728"/>
    <cellStyle name="标题 1 7" xfId="729"/>
    <cellStyle name="常规 17 3" xfId="730"/>
    <cellStyle name="标题 2 3 2" xfId="731"/>
    <cellStyle name="常规 11" xfId="732"/>
    <cellStyle name="标题 2 3 2 2" xfId="733"/>
    <cellStyle name="常规 11 2" xfId="734"/>
    <cellStyle name="标题 2 4" xfId="735"/>
    <cellStyle name="标题 2 4 2 2" xfId="736"/>
    <cellStyle name="好 5 2" xfId="737"/>
    <cellStyle name="标题 3 2 2 2" xfId="738"/>
    <cellStyle name="标题 2 4 3" xfId="739"/>
    <cellStyle name="标题 2 4 4" xfId="740"/>
    <cellStyle name="标题 2 5" xfId="741"/>
    <cellStyle name="标题 2 7" xfId="742"/>
    <cellStyle name="常规 18 3" xfId="743"/>
    <cellStyle name="标题 2 5 2" xfId="744"/>
    <cellStyle name="标题 2 5 3" xfId="745"/>
    <cellStyle name="标题 2 6" xfId="746"/>
    <cellStyle name="常规 5 42" xfId="747"/>
    <cellStyle name="常规 18 2" xfId="748"/>
    <cellStyle name="好 5" xfId="749"/>
    <cellStyle name="标题 3 2 2" xfId="750"/>
    <cellStyle name="好 6" xfId="751"/>
    <cellStyle name="标题 3 2 3" xfId="752"/>
    <cellStyle name="标题 3 3 2 2" xfId="753"/>
    <cellStyle name="标题 3 4 3" xfId="754"/>
    <cellStyle name="标题 3 3 3" xfId="755"/>
    <cellStyle name="商品名称 3 2" xfId="756"/>
    <cellStyle name="标题 3 3 4" xfId="757"/>
    <cellStyle name="标题 3 4" xfId="758"/>
    <cellStyle name="标题 3 4 2" xfId="759"/>
    <cellStyle name="标题 3 4 2 2" xfId="760"/>
    <cellStyle name="标题 4 4 3" xfId="761"/>
    <cellStyle name="标题 3 5" xfId="762"/>
    <cellStyle name="标题 3 5 2" xfId="763"/>
    <cellStyle name="常规 9" xfId="764"/>
    <cellStyle name="标题 3 5 3" xfId="765"/>
    <cellStyle name="标题 3 6" xfId="766"/>
    <cellStyle name="常规 19 2" xfId="767"/>
    <cellStyle name="数量 2 2 2" xfId="768"/>
    <cellStyle name="标题 3 7" xfId="769"/>
    <cellStyle name="常规 19 3" xfId="770"/>
    <cellStyle name="千位分隔 3 2" xfId="771"/>
    <cellStyle name="标题 4 2 2" xfId="772"/>
    <cellStyle name="千位分隔 3 2 2" xfId="773"/>
    <cellStyle name="标题 4 2 2 2" xfId="774"/>
    <cellStyle name="千位分隔 3 3" xfId="775"/>
    <cellStyle name="标题 4 2 3" xfId="776"/>
    <cellStyle name="标题 4 2 4" xfId="777"/>
    <cellStyle name="千位分隔 4" xfId="778"/>
    <cellStyle name="标题 4 3" xfId="779"/>
    <cellStyle name="千位分隔 4 2" xfId="780"/>
    <cellStyle name="标题 4 3 2" xfId="781"/>
    <cellStyle name="标题 4 3 2 2" xfId="782"/>
    <cellStyle name="标题 4 3 3" xfId="783"/>
    <cellStyle name="标题 4 3 4" xfId="784"/>
    <cellStyle name="千位分隔 5 2" xfId="785"/>
    <cellStyle name="标题 4 4 2" xfId="786"/>
    <cellStyle name="标题 4 4 4" xfId="787"/>
    <cellStyle name="千位分隔 6" xfId="788"/>
    <cellStyle name="标题 4 5" xfId="789"/>
    <cellStyle name="千位分隔 7" xfId="790"/>
    <cellStyle name="标题 4 6" xfId="791"/>
    <cellStyle name="差_1110洱源" xfId="792"/>
    <cellStyle name="常规 25 2" xfId="793"/>
    <cellStyle name="千位分隔 8" xfId="794"/>
    <cellStyle name="标题 4 7" xfId="795"/>
    <cellStyle name="标题 5 2 2" xfId="796"/>
    <cellStyle name="标题 5 3" xfId="797"/>
    <cellStyle name="标题 6 4" xfId="798"/>
    <cellStyle name="标题 7" xfId="799"/>
    <cellStyle name="标题 7 2" xfId="800"/>
    <cellStyle name="标题 7 2 2" xfId="801"/>
    <cellStyle name="标题 7 3" xfId="802"/>
    <cellStyle name="标题 8" xfId="803"/>
    <cellStyle name="常规 2 7" xfId="804"/>
    <cellStyle name="标题 8 2" xfId="805"/>
    <cellStyle name="输入 2" xfId="806"/>
    <cellStyle name="常规 2 8" xfId="807"/>
    <cellStyle name="标题 8 3" xfId="808"/>
    <cellStyle name="标题 9" xfId="809"/>
    <cellStyle name="标题1" xfId="810"/>
    <cellStyle name="常规 2 2 2 2 2 2" xfId="811"/>
    <cellStyle name="标题1 2" xfId="812"/>
    <cellStyle name="好_0605石屏 3" xfId="813"/>
    <cellStyle name="标题1 2 2" xfId="814"/>
    <cellStyle name="标题1 2 2 2" xfId="815"/>
    <cellStyle name="差 5 2" xfId="816"/>
    <cellStyle name="标题1 2 3" xfId="817"/>
    <cellStyle name="标题1 3" xfId="818"/>
    <cellStyle name="标题1 3 2" xfId="819"/>
    <cellStyle name="表标题" xfId="820"/>
    <cellStyle name="表标题 2" xfId="821"/>
    <cellStyle name="部门" xfId="822"/>
    <cellStyle name="常规 2 2" xfId="823"/>
    <cellStyle name="部门 2" xfId="824"/>
    <cellStyle name="常规 10 41" xfId="825"/>
    <cellStyle name="常规 2 2 2" xfId="826"/>
    <cellStyle name="部门 2 2 2" xfId="827"/>
    <cellStyle name="常规 2 2 2 2 2" xfId="828"/>
    <cellStyle name="部门 2 3" xfId="829"/>
    <cellStyle name="常规 2 2 2 3" xfId="830"/>
    <cellStyle name="部门 3" xfId="831"/>
    <cellStyle name="常规 2 2 3" xfId="832"/>
    <cellStyle name="解释性文本 5 2" xfId="833"/>
    <cellStyle name="差 2 2" xfId="834"/>
    <cellStyle name="差 2 2 2" xfId="835"/>
    <cellStyle name="解释性文本 5 3" xfId="836"/>
    <cellStyle name="差 2 3" xfId="837"/>
    <cellStyle name="差 2 4" xfId="838"/>
    <cellStyle name="差 3 2" xfId="839"/>
    <cellStyle name="警告文本 6" xfId="840"/>
    <cellStyle name="差 3 2 2" xfId="841"/>
    <cellStyle name="差_0605石屏县" xfId="842"/>
    <cellStyle name="差 3 3" xfId="843"/>
    <cellStyle name="差 3 4" xfId="844"/>
    <cellStyle name="差 4 3" xfId="845"/>
    <cellStyle name="差 4 4" xfId="846"/>
    <cellStyle name="差 5" xfId="847"/>
    <cellStyle name="差 5 3" xfId="848"/>
    <cellStyle name="差_0502通海县 2 2" xfId="849"/>
    <cellStyle name="差 6" xfId="850"/>
    <cellStyle name="差 8" xfId="851"/>
    <cellStyle name="常规 5 2 3" xfId="852"/>
    <cellStyle name="差_0502通海县" xfId="853"/>
    <cellStyle name="差_0502通海县 2" xfId="854"/>
    <cellStyle name="差_0605石屏县 2" xfId="855"/>
    <cellStyle name="差_0605石屏县 2 2" xfId="856"/>
    <cellStyle name="差_0605石屏县 3" xfId="857"/>
    <cellStyle name="差_1110洱源 2 2" xfId="858"/>
    <cellStyle name="差_11大理" xfId="859"/>
    <cellStyle name="差_11大理 2" xfId="860"/>
    <cellStyle name="差_11大理 3" xfId="861"/>
    <cellStyle name="常规 2 2 3 2 2" xfId="862"/>
    <cellStyle name="差_2007年地州资金往来对账表" xfId="863"/>
    <cellStyle name="差_2007年地州资金往来对账表 2" xfId="864"/>
    <cellStyle name="差_2007年地州资金往来对账表 2 2" xfId="865"/>
    <cellStyle name="差_2007年地州资金往来对账表 3" xfId="866"/>
    <cellStyle name="常规 28" xfId="867"/>
    <cellStyle name="差_2008年地州对账表(国库资金）" xfId="868"/>
    <cellStyle name="差_2008年地州对账表(国库资金） 2" xfId="869"/>
    <cellStyle name="适中 3" xfId="870"/>
    <cellStyle name="差_2008年地州对账表(国库资金） 2 2" xfId="871"/>
    <cellStyle name="差_Book1" xfId="872"/>
    <cellStyle name="常规 2 3" xfId="873"/>
    <cellStyle name="差_M01-1" xfId="874"/>
    <cellStyle name="输入 3 2" xfId="875"/>
    <cellStyle name="常规 2 9 2" xfId="876"/>
    <cellStyle name="常规 2 3 2" xfId="877"/>
    <cellStyle name="昗弨_Pacific Region P&amp;L" xfId="878"/>
    <cellStyle name="差_M01-1 2" xfId="879"/>
    <cellStyle name="输入 3 2 2" xfId="880"/>
    <cellStyle name="常规 2 9 2 2" xfId="881"/>
    <cellStyle name="差_M01-1 2 2" xfId="882"/>
    <cellStyle name="常规 2 3 2 2" xfId="883"/>
    <cellStyle name="差_M01-1 3" xfId="884"/>
    <cellStyle name="常规 2 3 3" xfId="885"/>
    <cellStyle name="常规 10 2" xfId="886"/>
    <cellStyle name="常规 10 2 2" xfId="887"/>
    <cellStyle name="常规 10 2 2 2" xfId="888"/>
    <cellStyle name="常规 3 3 2 3" xfId="889"/>
    <cellStyle name="汇总 6 2" xfId="890"/>
    <cellStyle name="常规 10 2 3" xfId="891"/>
    <cellStyle name="常规 10 2_报预算局：2016年云南省及省本级1-7月社保基金预算执行情况表（0823）" xfId="892"/>
    <cellStyle name="常规 10 3" xfId="893"/>
    <cellStyle name="常规 11 2 2" xfId="894"/>
    <cellStyle name="常规 11 3" xfId="895"/>
    <cellStyle name="常规 11 3 2" xfId="896"/>
    <cellStyle name="常规 430" xfId="897"/>
    <cellStyle name="常规 13 2" xfId="898"/>
    <cellStyle name="好 4 4" xfId="899"/>
    <cellStyle name="常规 14" xfId="900"/>
    <cellStyle name="常规 14 2" xfId="901"/>
    <cellStyle name="检查单元格 2 2 2" xfId="902"/>
    <cellStyle name="常规 21" xfId="903"/>
    <cellStyle name="常规 16" xfId="904"/>
    <cellStyle name="注释 4 2" xfId="905"/>
    <cellStyle name="常规 22" xfId="906"/>
    <cellStyle name="常规 17" xfId="907"/>
    <cellStyle name="分级显示行_1_Book1" xfId="908"/>
    <cellStyle name="常规 6 4 2" xfId="909"/>
    <cellStyle name="常规 4 2 2 2 2" xfId="910"/>
    <cellStyle name="注释 4 3" xfId="911"/>
    <cellStyle name="常规 23" xfId="912"/>
    <cellStyle name="常规 18" xfId="913"/>
    <cellStyle name="常规 5 42 2" xfId="914"/>
    <cellStyle name="常规 18 2 2" xfId="915"/>
    <cellStyle name="注释 4 4" xfId="916"/>
    <cellStyle name="常规 24" xfId="917"/>
    <cellStyle name="常规 19" xfId="918"/>
    <cellStyle name="常规 19 10" xfId="919"/>
    <cellStyle name="常规 19 2 2" xfId="920"/>
    <cellStyle name="适中 3 3" xfId="921"/>
    <cellStyle name="强调文字颜色 3 3 2" xfId="922"/>
    <cellStyle name="常规 2 10 2" xfId="923"/>
    <cellStyle name="常规 2 11" xfId="924"/>
    <cellStyle name="适中 4 3" xfId="925"/>
    <cellStyle name="常规 2 11 2" xfId="926"/>
    <cellStyle name="常规 2 12" xfId="927"/>
    <cellStyle name="常规 2 13" xfId="928"/>
    <cellStyle name="常规 2 13 2" xfId="929"/>
    <cellStyle name="常规 2 2 2 2 3" xfId="930"/>
    <cellStyle name="强调文字颜色 1 2" xfId="931"/>
    <cellStyle name="常规 2 2 2 4 2" xfId="932"/>
    <cellStyle name="常规 2 2 3 3 2" xfId="933"/>
    <cellStyle name="常规 2 2 5" xfId="934"/>
    <cellStyle name="数量" xfId="935"/>
    <cellStyle name="常规 2 3 2 2 2" xfId="936"/>
    <cellStyle name="数量 2" xfId="937"/>
    <cellStyle name="常规 2 3 2 2 2 2" xfId="938"/>
    <cellStyle name="常规 2 3 2 2 3" xfId="939"/>
    <cellStyle name="常规 2 3 2 3" xfId="940"/>
    <cellStyle name="常规 2 3 5" xfId="941"/>
    <cellStyle name="常规 2 3 5 2" xfId="942"/>
    <cellStyle name="常规 2 4 2 2" xfId="943"/>
    <cellStyle name="常规 2 4 2 2 2" xfId="944"/>
    <cellStyle name="输出 2 2 2" xfId="945"/>
    <cellStyle name="常规 2 4 2 3" xfId="946"/>
    <cellStyle name="常规 2 4 2 3 2" xfId="947"/>
    <cellStyle name="常规 2 4 3" xfId="948"/>
    <cellStyle name="常规 2 4 3 2" xfId="949"/>
    <cellStyle name="常规 2 4 4" xfId="950"/>
    <cellStyle name="常规 2 4 4 2" xfId="951"/>
    <cellStyle name="常规 2 4 5" xfId="952"/>
    <cellStyle name="常规 7 2 2" xfId="953"/>
    <cellStyle name="常规 2 5" xfId="954"/>
    <cellStyle name="输入 3 4" xfId="955"/>
    <cellStyle name="好_2008年地州对账表(国库资金） 2" xfId="956"/>
    <cellStyle name="常规 2 9 4" xfId="957"/>
    <cellStyle name="常规 2 5 2" xfId="958"/>
    <cellStyle name="检查单元格 6" xfId="959"/>
    <cellStyle name="常规 2 5 2 2" xfId="960"/>
    <cellStyle name="常规 2 5 2 2 2" xfId="961"/>
    <cellStyle name="输出 3 2 2" xfId="962"/>
    <cellStyle name="检查单元格 7" xfId="963"/>
    <cellStyle name="常规 2 5 2 3" xfId="964"/>
    <cellStyle name="常规 2 5 5" xfId="965"/>
    <cellStyle name="千位分隔 2" xfId="966"/>
    <cellStyle name="常规 7 3 2" xfId="967"/>
    <cellStyle name="常规 2 6" xfId="968"/>
    <cellStyle name="常规 2 6 2" xfId="969"/>
    <cellStyle name="常规 2 6 2 2" xfId="970"/>
    <cellStyle name="常规 2 6 2 2 2" xfId="971"/>
    <cellStyle name="常规 2 6 3 2" xfId="972"/>
    <cellStyle name="检查单元格 3 2 2" xfId="973"/>
    <cellStyle name="常规 2 6 4" xfId="974"/>
    <cellStyle name="常规 2 6 4 2" xfId="975"/>
    <cellStyle name="常规 2 7 3" xfId="976"/>
    <cellStyle name="输入 2 2" xfId="977"/>
    <cellStyle name="常规 2 8 2" xfId="978"/>
    <cellStyle name="常规 30" xfId="979"/>
    <cellStyle name="常规 25" xfId="980"/>
    <cellStyle name="常规 26" xfId="981"/>
    <cellStyle name="常规 27" xfId="982"/>
    <cellStyle name="常规 29" xfId="983"/>
    <cellStyle name="输出 4 2" xfId="984"/>
    <cellStyle name="常规 3" xfId="985"/>
    <cellStyle name="输出 4 2 2" xfId="986"/>
    <cellStyle name="常规 3 2" xfId="987"/>
    <cellStyle name="适中 4" xfId="988"/>
    <cellStyle name="常规 3 2 2" xfId="989"/>
    <cellStyle name="适中 4 2" xfId="990"/>
    <cellStyle name="常规 3 2 2 2" xfId="991"/>
    <cellStyle name="适中 6" xfId="992"/>
    <cellStyle name="常规 3 2 4" xfId="993"/>
    <cellStyle name="常规 3 2 4 2" xfId="994"/>
    <cellStyle name="常规 3 3 2 2" xfId="995"/>
    <cellStyle name="常规 3 3 2 2 2" xfId="996"/>
    <cellStyle name="常规 3 3 3 2" xfId="997"/>
    <cellStyle name="常规_2007年云南省向人大报送政府收支预算表格式编制过程表 2" xfId="998"/>
    <cellStyle name="常规 3 3 4" xfId="999"/>
    <cellStyle name="强调 3" xfId="1000"/>
    <cellStyle name="常规 3 3 4 2" xfId="1001"/>
    <cellStyle name="常规 3 4 2" xfId="1002"/>
    <cellStyle name="检查单元格 2 4" xfId="1003"/>
    <cellStyle name="常规 3 4 2 2" xfId="1004"/>
    <cellStyle name="常规 3 5" xfId="1005"/>
    <cellStyle name="常规 3 5 2" xfId="1006"/>
    <cellStyle name="常规 3 6" xfId="1007"/>
    <cellStyle name="常规 3 6 2" xfId="1008"/>
    <cellStyle name="常规 3 7" xfId="1009"/>
    <cellStyle name="常规 3 8" xfId="1010"/>
    <cellStyle name="常规 3_Book1" xfId="1011"/>
    <cellStyle name="输出 4 3" xfId="1012"/>
    <cellStyle name="常规 4" xfId="1013"/>
    <cellStyle name="常规 4 2" xfId="1014"/>
    <cellStyle name="常规 4 4" xfId="1015"/>
    <cellStyle name="常规 4 2 2" xfId="1016"/>
    <cellStyle name="常规 6 4" xfId="1017"/>
    <cellStyle name="常规 4 2 2 2" xfId="1018"/>
    <cellStyle name="常规_1-3呈贡区一般公共预算收入情况表_12" xfId="1019"/>
    <cellStyle name="常规 4 5" xfId="1020"/>
    <cellStyle name="常规 4 2 3" xfId="1021"/>
    <cellStyle name="常规 7 4" xfId="1022"/>
    <cellStyle name="常规 4 2 3 2" xfId="1023"/>
    <cellStyle name="常规 4 2 4" xfId="1024"/>
    <cellStyle name="常规 4 6" xfId="1025"/>
    <cellStyle name="常规 4 2 4 2" xfId="1026"/>
    <cellStyle name="常规 4 6 2" xfId="1027"/>
    <cellStyle name="常规 439" xfId="1028"/>
    <cellStyle name="常规 444" xfId="1029"/>
    <cellStyle name="常规 8 4" xfId="1030"/>
    <cellStyle name="常规 4 2 5" xfId="1031"/>
    <cellStyle name="常规 4 7" xfId="1032"/>
    <cellStyle name="常规 4 3" xfId="1033"/>
    <cellStyle name="常规 4 3 2" xfId="1034"/>
    <cellStyle name="常规 5 4" xfId="1035"/>
    <cellStyle name="常规 4 3 2 2" xfId="1036"/>
    <cellStyle name="常规 5 4 2" xfId="1037"/>
    <cellStyle name="常规 4 3 2 2 2" xfId="1038"/>
    <cellStyle name="常规 4 3 2 3" xfId="1039"/>
    <cellStyle name="常规 4 3 3" xfId="1040"/>
    <cellStyle name="常规 5 5" xfId="1041"/>
    <cellStyle name="常规 4 3 3 2" xfId="1042"/>
    <cellStyle name="常规 4 3 4" xfId="1043"/>
    <cellStyle name="常规 431" xfId="1044"/>
    <cellStyle name="常规 432" xfId="1045"/>
    <cellStyle name="链接单元格 2" xfId="1046"/>
    <cellStyle name="常规 448" xfId="1047"/>
    <cellStyle name="好_1110洱源 2 2" xfId="1048"/>
    <cellStyle name="常规 449" xfId="1049"/>
    <cellStyle name="常规 452" xfId="1050"/>
    <cellStyle name="常规 5 2 3 2" xfId="1051"/>
    <cellStyle name="常规 5 2 4" xfId="1052"/>
    <cellStyle name="常规 5 3 2" xfId="1053"/>
    <cellStyle name="常规 6 2 2" xfId="1054"/>
    <cellStyle name="常规_1-3呈贡区一般公共预算收入情况表_11" xfId="1055"/>
    <cellStyle name="常规 6 3" xfId="1056"/>
    <cellStyle name="常规 6 3 2" xfId="1057"/>
    <cellStyle name="常规 6 3 2 2" xfId="1058"/>
    <cellStyle name="常规 6 3 3" xfId="1059"/>
    <cellStyle name="常规 7" xfId="1060"/>
    <cellStyle name="常规 7 2" xfId="1061"/>
    <cellStyle name="常规 8" xfId="1062"/>
    <cellStyle name="常规 9 2 2" xfId="1063"/>
    <cellStyle name="注释 7" xfId="1064"/>
    <cellStyle name="常规 9 2 2 2" xfId="1065"/>
    <cellStyle name="常规 9 2 3" xfId="1066"/>
    <cellStyle name="注释 8" xfId="1067"/>
    <cellStyle name="常规 9 3 2" xfId="1068"/>
    <cellStyle name="常规 9 4" xfId="1069"/>
    <cellStyle name="常规 9 5" xfId="1070"/>
    <cellStyle name="常规 95" xfId="1071"/>
    <cellStyle name="常规_2004年基金预算(二稿)" xfId="1072"/>
    <cellStyle name="常规_2007年云南省向人大报送政府收支预算表格式编制过程表 2 2" xfId="1073"/>
    <cellStyle name="计算 2 3" xfId="1074"/>
    <cellStyle name="常规_2007年云南省向人大报送政府收支预算表格式编制过程表 2 2 2" xfId="1075"/>
    <cellStyle name="数量 4" xfId="1076"/>
    <cellStyle name="常规_2007年云南省向人大报送政府收支预算表格式编制过程表 2 3" xfId="1077"/>
    <cellStyle name="计算 2 4" xfId="1078"/>
    <cellStyle name="常规_2007年云南省向人大报送政府收支预算表格式编制过程表 2 4 2" xfId="1079"/>
    <cellStyle name="计算 3 3" xfId="1080"/>
    <cellStyle name="常规_2007年云南省向人大报送政府收支预算表格式编制过程表 3 2" xfId="1081"/>
    <cellStyle name="常规_exceltmp1" xfId="1082"/>
    <cellStyle name="计算 4" xfId="1083"/>
    <cellStyle name="常规_exceltmp1 2" xfId="1084"/>
    <cellStyle name="超级链接 3" xfId="1085"/>
    <cellStyle name="超链接 2" xfId="1086"/>
    <cellStyle name="超链接 2 2" xfId="1087"/>
    <cellStyle name="超链接 2 2 2" xfId="1088"/>
    <cellStyle name="超链接 3" xfId="1089"/>
    <cellStyle name="超链接 3 2" xfId="1090"/>
    <cellStyle name="超链接 4" xfId="1091"/>
    <cellStyle name="超链接 4 2" xfId="1092"/>
    <cellStyle name="好 2" xfId="1093"/>
    <cellStyle name="好 2 2" xfId="1094"/>
    <cellStyle name="好 2 2 2" xfId="1095"/>
    <cellStyle name="好 3" xfId="1096"/>
    <cellStyle name="好 3 2" xfId="1097"/>
    <cellStyle name="好 4" xfId="1098"/>
    <cellStyle name="好 5 3" xfId="1099"/>
    <cellStyle name="好 8" xfId="1100"/>
    <cellStyle name="商品名称 2 3" xfId="1101"/>
    <cellStyle name="好_2008年地州对账表(国库资金） 2 2" xfId="1102"/>
    <cellStyle name="好_0502通海县 2" xfId="1103"/>
    <cellStyle name="好_0502通海县 2 2" xfId="1104"/>
    <cellStyle name="好_0502通海县 3" xfId="1105"/>
    <cellStyle name="好_0605石屏" xfId="1106"/>
    <cellStyle name="好_0605石屏 2" xfId="1107"/>
    <cellStyle name="好_0605石屏 2 2" xfId="1108"/>
    <cellStyle name="好_0605石屏县" xfId="1109"/>
    <cellStyle name="好_0605石屏县 2" xfId="1110"/>
    <cellStyle name="好_0605石屏县 3" xfId="1111"/>
    <cellStyle name="好_1110洱源" xfId="1112"/>
    <cellStyle name="解释性文本 4 3" xfId="1113"/>
    <cellStyle name="好_1110洱源 2" xfId="1114"/>
    <cellStyle name="解释性文本 4 4" xfId="1115"/>
    <cellStyle name="好_1110洱源 3" xfId="1116"/>
    <cellStyle name="好_11大理" xfId="1117"/>
    <cellStyle name="好_11大理 2" xfId="1118"/>
    <cellStyle name="好_11大理 2 2" xfId="1119"/>
    <cellStyle name="好_11大理 3" xfId="1120"/>
    <cellStyle name="好_M01-1 2" xfId="1121"/>
    <cellStyle name="好_2007年地州资金往来对账表" xfId="1122"/>
    <cellStyle name="好_2007年地州资金往来对账表 2" xfId="1123"/>
    <cellStyle name="好_2007年地州资金往来对账表 2 2" xfId="1124"/>
    <cellStyle name="好_2008年地州对账表(国库资金） 3" xfId="1125"/>
    <cellStyle name="好_Book1" xfId="1126"/>
    <cellStyle name="好_Book1 2" xfId="1127"/>
    <cellStyle name="好_M01-1" xfId="1128"/>
    <cellStyle name="好_M01-1 2 2" xfId="1129"/>
    <cellStyle name="后继超级链接" xfId="1130"/>
    <cellStyle name="后继超级链接 2" xfId="1131"/>
    <cellStyle name="后继超级链接 2 2" xfId="1132"/>
    <cellStyle name="后继超级链接 3" xfId="1133"/>
    <cellStyle name="汇总 2 2 2" xfId="1134"/>
    <cellStyle name="汇总 8" xfId="1135"/>
    <cellStyle name="汇总 2 2 2 2" xfId="1136"/>
    <cellStyle name="警告文本 2 2 2" xfId="1137"/>
    <cellStyle name="汇总 2 2 3" xfId="1138"/>
    <cellStyle name="汇总 2 3" xfId="1139"/>
    <cellStyle name="检查单元格 2" xfId="1140"/>
    <cellStyle name="汇总 2 3 2" xfId="1141"/>
    <cellStyle name="检查单元格 2 2" xfId="1142"/>
    <cellStyle name="汇总 2 4" xfId="1143"/>
    <cellStyle name="检查单元格 3" xfId="1144"/>
    <cellStyle name="汇总 2 4 2" xfId="1145"/>
    <cellStyle name="检查单元格 3 2" xfId="1146"/>
    <cellStyle name="汇总 2 5" xfId="1147"/>
    <cellStyle name="检查单元格 4" xfId="1148"/>
    <cellStyle name="汇总 3 2" xfId="1149"/>
    <cellStyle name="汇总 3 2 2" xfId="1150"/>
    <cellStyle name="汇总 3 2 2 2" xfId="1151"/>
    <cellStyle name="警告文本 3 2 2" xfId="1152"/>
    <cellStyle name="汇总 3 2 3" xfId="1153"/>
    <cellStyle name="汇总 3 3 2" xfId="1154"/>
    <cellStyle name="汇总 3 4" xfId="1155"/>
    <cellStyle name="汇总 3 4 2" xfId="1156"/>
    <cellStyle name="汇总 3 5" xfId="1157"/>
    <cellStyle name="汇总 4 2" xfId="1158"/>
    <cellStyle name="汇总 4 2 2" xfId="1159"/>
    <cellStyle name="汇总 4 2 2 2" xfId="1160"/>
    <cellStyle name="警告文本 4 2 2" xfId="1161"/>
    <cellStyle name="汇总 4 2 3" xfId="1162"/>
    <cellStyle name="汇总 4 3" xfId="1163"/>
    <cellStyle name="汇总 4 3 2" xfId="1164"/>
    <cellStyle name="汇总 4 4" xfId="1165"/>
    <cellStyle name="汇总 4 4 2" xfId="1166"/>
    <cellStyle name="汇总 4 5" xfId="1167"/>
    <cellStyle name="汇总 5 2" xfId="1168"/>
    <cellStyle name="汇总 5 2 2" xfId="1169"/>
    <cellStyle name="汇总 5 3" xfId="1170"/>
    <cellStyle name="汇总 5 3 2" xfId="1171"/>
    <cellStyle name="千分位_97-917" xfId="1172"/>
    <cellStyle name="汇总 5 4" xfId="1173"/>
    <cellStyle name="汇总 7 2" xfId="1174"/>
    <cellStyle name="汇总 8 2" xfId="1175"/>
    <cellStyle name="计算 2" xfId="1176"/>
    <cellStyle name="计算 2 2" xfId="1177"/>
    <cellStyle name="计算 2 2 2" xfId="1178"/>
    <cellStyle name="计算 3" xfId="1179"/>
    <cellStyle name="计算 3 2" xfId="1180"/>
    <cellStyle name="计算 3 2 2" xfId="1181"/>
    <cellStyle name="计算 3 4" xfId="1182"/>
    <cellStyle name="计算 4 2" xfId="1183"/>
    <cellStyle name="计算 4 3" xfId="1184"/>
    <cellStyle name="计算 4 4" xfId="1185"/>
    <cellStyle name="计算 5" xfId="1186"/>
    <cellStyle name="计算 5 2" xfId="1187"/>
    <cellStyle name="计算 5 3" xfId="1188"/>
    <cellStyle name="计算 6" xfId="1189"/>
    <cellStyle name="计算 7" xfId="1190"/>
    <cellStyle name="计算 8" xfId="1191"/>
    <cellStyle name="检查单元格 2 3" xfId="1192"/>
    <cellStyle name="检查单元格 3 3" xfId="1193"/>
    <cellStyle name="检查单元格 4 2" xfId="1194"/>
    <cellStyle name="检查单元格 4 2 2" xfId="1195"/>
    <cellStyle name="检查单元格 4 3" xfId="1196"/>
    <cellStyle name="检查单元格 4 4" xfId="1197"/>
    <cellStyle name="常规_1-3呈贡区一般公共预算收入情况表_28" xfId="1198"/>
    <cellStyle name="检查单元格 5" xfId="1199"/>
    <cellStyle name="检查单元格 5 2" xfId="1200"/>
    <cellStyle name="检查单元格 5 3" xfId="1201"/>
    <cellStyle name="检查单元格 8" xfId="1202"/>
    <cellStyle name="解释性文本 3 3" xfId="1203"/>
    <cellStyle name="解释性文本 3 4" xfId="1204"/>
    <cellStyle name="解释性文本 4 2" xfId="1205"/>
    <cellStyle name="解释性文本 4 2 2" xfId="1206"/>
    <cellStyle name="借出原因 2" xfId="1207"/>
    <cellStyle name="借出原因 2 2" xfId="1208"/>
    <cellStyle name="借出原因 2 2 2" xfId="1209"/>
    <cellStyle name="借出原因 2 3" xfId="1210"/>
    <cellStyle name="借出原因 3" xfId="1211"/>
    <cellStyle name="借出原因 3 2" xfId="1212"/>
    <cellStyle name="借出原因 4" xfId="1213"/>
    <cellStyle name="警告文本 2" xfId="1214"/>
    <cellStyle name="警告文本 2 2" xfId="1215"/>
    <cellStyle name="警告文本 2 3" xfId="1216"/>
    <cellStyle name="警告文本 2 4" xfId="1217"/>
    <cellStyle name="警告文本 3" xfId="1218"/>
    <cellStyle name="警告文本 3 2" xfId="1219"/>
    <cellStyle name="警告文本 3 3" xfId="1220"/>
    <cellStyle name="警告文本 3 4" xfId="1221"/>
    <cellStyle name="警告文本 4" xfId="1222"/>
    <cellStyle name="警告文本 4 3" xfId="1223"/>
    <cellStyle name="警告文本 4 4" xfId="1224"/>
    <cellStyle name="警告文本 5" xfId="1225"/>
    <cellStyle name="警告文本 5 2" xfId="1226"/>
    <cellStyle name="警告文本 5 3" xfId="1227"/>
    <cellStyle name="警告文本 7" xfId="1228"/>
    <cellStyle name="链接单元格 2 2" xfId="1229"/>
    <cellStyle name="链接单元格 2 2 2" xfId="1230"/>
    <cellStyle name="链接单元格 2 3" xfId="1231"/>
    <cellStyle name="链接单元格 2 4" xfId="1232"/>
    <cellStyle name="链接单元格 3 2" xfId="1233"/>
    <cellStyle name="链接单元格 3 3" xfId="1234"/>
    <cellStyle name="链接单元格 3 4" xfId="1235"/>
    <cellStyle name="链接单元格 4 2" xfId="1236"/>
    <cellStyle name="链接单元格 4 2 2" xfId="1237"/>
    <cellStyle name="链接单元格 4 3" xfId="1238"/>
    <cellStyle name="链接单元格 4 4" xfId="1239"/>
    <cellStyle name="链接单元格 5 2" xfId="1240"/>
    <cellStyle name="链接单元格 5 3" xfId="1241"/>
    <cellStyle name="普通_97-917" xfId="1242"/>
    <cellStyle name="输入 8" xfId="1243"/>
    <cellStyle name="千分位[0]_laroux" xfId="1244"/>
    <cellStyle name="千位分隔 11" xfId="1245"/>
    <cellStyle name="千位[0]_ 方正PC" xfId="1246"/>
    <cellStyle name="常规_表样--2016年1至7月云南省及省本级地方财政收支执行情况（国资预算）全省数据与国库一致send预算局826" xfId="1247"/>
    <cellStyle name="千位_ 方正PC" xfId="1248"/>
    <cellStyle name="千位分隔 11 2" xfId="1249"/>
    <cellStyle name="千位分隔 2 2 2" xfId="1250"/>
    <cellStyle name="千位分隔 4 6" xfId="1251"/>
    <cellStyle name="千位分隔 4 6 2" xfId="1252"/>
    <cellStyle name="千位分隔 7 2" xfId="1253"/>
    <cellStyle name="千位分隔 8 2" xfId="1254"/>
    <cellStyle name="千位分隔 9" xfId="1255"/>
    <cellStyle name="强调文字颜色 4 2 2 2" xfId="1256"/>
    <cellStyle name="强调 1" xfId="1257"/>
    <cellStyle name="强调 1 2" xfId="1258"/>
    <cellStyle name="强调 2" xfId="1259"/>
    <cellStyle name="强调 3 2" xfId="1260"/>
    <cellStyle name="强调文字颜色 1 2 2" xfId="1261"/>
    <cellStyle name="强调文字颜色 1 2 2 2" xfId="1262"/>
    <cellStyle name="强调文字颜色 1 2 3" xfId="1263"/>
    <cellStyle name="强调文字颜色 1 3" xfId="1264"/>
    <cellStyle name="强调文字颜色 6 2 2 2" xfId="1265"/>
    <cellStyle name="强调文字颜色 1 3 2" xfId="1266"/>
    <cellStyle name="强调文字颜色 2 2" xfId="1267"/>
    <cellStyle name="强调文字颜色 2 2 3" xfId="1268"/>
    <cellStyle name="强调文字颜色 2 3" xfId="1269"/>
    <cellStyle name="强调文字颜色 3 2" xfId="1270"/>
    <cellStyle name="强调文字颜色 3 2 2" xfId="1271"/>
    <cellStyle name="适中 2 3" xfId="1272"/>
    <cellStyle name="强调文字颜色 3 2 2 2" xfId="1273"/>
    <cellStyle name="强调文字颜色 3 2 3" xfId="1274"/>
    <cellStyle name="适中 2 4" xfId="1275"/>
    <cellStyle name="强调文字颜色 4 2 2" xfId="1276"/>
    <cellStyle name="强调文字颜色 4 2 3" xfId="1277"/>
    <cellStyle name="强调文字颜色 5 2" xfId="1278"/>
    <cellStyle name="强调文字颜色 5 3" xfId="1279"/>
    <cellStyle name="强调文字颜色 5 3 2" xfId="1280"/>
    <cellStyle name="强调文字颜色 6 2" xfId="1281"/>
    <cellStyle name="强调文字颜色 6 2 2" xfId="1282"/>
    <cellStyle name="强调文字颜色 6 2 3" xfId="1283"/>
    <cellStyle name="强调文字颜色 6 3" xfId="1284"/>
    <cellStyle name="强调文字颜色 6 3 2" xfId="1285"/>
    <cellStyle name="日期 2 2 2" xfId="1286"/>
    <cellStyle name="日期 2 3" xfId="1287"/>
    <cellStyle name="日期 3 2" xfId="1288"/>
    <cellStyle name="日期 4" xfId="1289"/>
    <cellStyle name="商品名称" xfId="1290"/>
    <cellStyle name="商品名称 2" xfId="1291"/>
    <cellStyle name="商品名称 2 2 2" xfId="1292"/>
    <cellStyle name="商品名称 3" xfId="1293"/>
    <cellStyle name="适中 2" xfId="1294"/>
    <cellStyle name="适中 3 2" xfId="1295"/>
    <cellStyle name="适中 3 2 2" xfId="1296"/>
    <cellStyle name="适中 3 4" xfId="1297"/>
    <cellStyle name="适中 4 2 2" xfId="1298"/>
    <cellStyle name="适中 4 4" xfId="1299"/>
    <cellStyle name="输出 2" xfId="1300"/>
    <cellStyle name="输出 2 2" xfId="1301"/>
    <cellStyle name="输出 2 3" xfId="1302"/>
    <cellStyle name="输出 2 4" xfId="1303"/>
    <cellStyle name="输出 3" xfId="1304"/>
    <cellStyle name="输出 3 2" xfId="1305"/>
    <cellStyle name="输出 4" xfId="1306"/>
    <cellStyle name="输出 5" xfId="1307"/>
    <cellStyle name="输出 5 2" xfId="1308"/>
    <cellStyle name="寘嬫愗傝_Region Orders (2)" xfId="1309"/>
    <cellStyle name="输出 5 3" xfId="1310"/>
    <cellStyle name="输出 6" xfId="1311"/>
    <cellStyle name="输出 7" xfId="1312"/>
    <cellStyle name="输出 8" xfId="1313"/>
    <cellStyle name="输入 2 2 2" xfId="1314"/>
    <cellStyle name="输入 2 3" xfId="1315"/>
    <cellStyle name="输入 4 4" xfId="1316"/>
    <cellStyle name="输入 5" xfId="1317"/>
    <cellStyle name="输入 5 2" xfId="1318"/>
    <cellStyle name="输入 5 3" xfId="1319"/>
    <cellStyle name="输入 6" xfId="1320"/>
    <cellStyle name="输入 7" xfId="1321"/>
    <cellStyle name="数量 2 2" xfId="1322"/>
    <cellStyle name="数量 2 3" xfId="1323"/>
    <cellStyle name="未定义" xfId="1324"/>
    <cellStyle name="样式 1" xfId="1325"/>
    <cellStyle name="寘嬫愗傝 [0.00]_Region Orders (2)" xfId="1326"/>
    <cellStyle name="注释 2 2" xfId="1327"/>
    <cellStyle name="注释 2 2 2" xfId="1328"/>
    <cellStyle name="注释 2 3" xfId="1329"/>
    <cellStyle name="注释 2 4" xfId="1330"/>
    <cellStyle name="注释 3" xfId="1331"/>
    <cellStyle name="注释 3 2" xfId="1332"/>
    <cellStyle name="注释 3 2 2" xfId="1333"/>
    <cellStyle name="注释 3 3" xfId="1334"/>
    <cellStyle name="注释 3 4" xfId="1335"/>
    <cellStyle name="注释 4" xfId="1336"/>
    <cellStyle name="注释 5" xfId="1337"/>
    <cellStyle name="注释 5 2" xfId="1338"/>
    <cellStyle name="注释 5 3" xfId="1339"/>
    <cellStyle name="注释 6" xfId="1340"/>
    <cellStyle name="Normal" xfId="1341"/>
    <cellStyle name="常规_1-3呈贡区一般公共预算收入情况表_15" xfId="1342"/>
    <cellStyle name="常规_1-3呈贡区一般公共预算收入情况表_20" xfId="1343"/>
    <cellStyle name="常规_1-3呈贡区一般公共预算收入情况表_21" xfId="1344"/>
    <cellStyle name="常规_1-3呈贡区一般公共预算收入情况表_14" xfId="1345"/>
    <cellStyle name="常规_1-3呈贡区一般公共预算收入情况表_22" xfId="1346"/>
    <cellStyle name="常规_1-3呈贡区一般公共预算收入情况表_17" xfId="1347"/>
  </cellStyles>
  <dxfs count="7">
    <dxf>
      <font>
        <color indexed="9"/>
      </font>
    </dxf>
    <dxf>
      <font>
        <b val="1"/>
        <i val="0"/>
      </font>
    </dxf>
    <dxf>
      <font>
        <color indexed="10"/>
      </font>
    </dxf>
    <dxf>
      <font>
        <b val="0"/>
        <i val="0"/>
      </font>
    </dxf>
    <dxf>
      <font>
        <b val="0"/>
        <color indexed="9"/>
      </font>
    </dxf>
    <dxf>
      <font>
        <b val="0"/>
        <i val="0"/>
        <color indexed="9"/>
      </font>
    </dxf>
    <dxf>
      <font>
        <b val="0"/>
        <i val="0"/>
        <color indexed="1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externalLink" Target="externalLinks/externalLink2.xml"/><Relationship Id="rId35" Type="http://schemas.openxmlformats.org/officeDocument/2006/relationships/externalLink" Target="externalLinks/externalLink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B35"/>
  <sheetViews>
    <sheetView topLeftCell="B3" workbookViewId="0">
      <selection activeCell="B18" sqref="B18"/>
    </sheetView>
  </sheetViews>
  <sheetFormatPr defaultColWidth="8.88888888888889" defaultRowHeight="14.4" outlineLevelCol="1"/>
  <cols>
    <col min="2" max="2" width="90.6666666666667" customWidth="1"/>
  </cols>
  <sheetData>
    <row r="1" ht="22.2" spans="1:2">
      <c r="A1" s="529" t="s">
        <v>0</v>
      </c>
      <c r="B1" s="529"/>
    </row>
    <row r="2" ht="17.4" spans="1:2">
      <c r="A2" s="530" t="s">
        <v>1</v>
      </c>
      <c r="B2" s="530" t="s">
        <v>2</v>
      </c>
    </row>
    <row r="3" ht="17.4" spans="1:2">
      <c r="A3" s="531" t="s">
        <v>3</v>
      </c>
      <c r="B3" s="532" t="s">
        <v>4</v>
      </c>
    </row>
    <row r="4" ht="17.4" spans="1:2">
      <c r="A4" s="531" t="s">
        <v>5</v>
      </c>
      <c r="B4" s="533" t="s">
        <v>6</v>
      </c>
    </row>
    <row r="5" ht="17.4" spans="1:2">
      <c r="A5" s="531" t="s">
        <v>7</v>
      </c>
      <c r="B5" s="533" t="s">
        <v>8</v>
      </c>
    </row>
    <row r="6" ht="17.4" spans="1:2">
      <c r="A6" s="531" t="s">
        <v>9</v>
      </c>
      <c r="B6" s="533" t="s">
        <v>10</v>
      </c>
    </row>
    <row r="7" ht="17.4" spans="1:2">
      <c r="A7" s="531" t="s">
        <v>11</v>
      </c>
      <c r="B7" s="533" t="s">
        <v>12</v>
      </c>
    </row>
    <row r="8" ht="17.4" spans="1:2">
      <c r="A8" s="531" t="s">
        <v>13</v>
      </c>
      <c r="B8" s="533" t="s">
        <v>14</v>
      </c>
    </row>
    <row r="9" ht="17.4" spans="1:2">
      <c r="A9" s="531" t="s">
        <v>15</v>
      </c>
      <c r="B9" s="533" t="s">
        <v>16</v>
      </c>
    </row>
    <row r="10" ht="17.4" spans="1:2">
      <c r="A10" s="531" t="s">
        <v>17</v>
      </c>
      <c r="B10" s="533" t="s">
        <v>18</v>
      </c>
    </row>
    <row r="11" ht="17.4" spans="1:2">
      <c r="A11" s="531" t="s">
        <v>19</v>
      </c>
      <c r="B11" s="533" t="s">
        <v>20</v>
      </c>
    </row>
    <row r="12" ht="17.4" spans="1:2">
      <c r="A12" s="531" t="s">
        <v>21</v>
      </c>
      <c r="B12" s="533" t="s">
        <v>22</v>
      </c>
    </row>
    <row r="13" ht="17.4" spans="1:2">
      <c r="A13" s="531" t="s">
        <v>23</v>
      </c>
      <c r="B13" s="533" t="s">
        <v>24</v>
      </c>
    </row>
    <row r="14" ht="17.4" spans="1:2">
      <c r="A14" s="531" t="s">
        <v>25</v>
      </c>
      <c r="B14" s="533" t="s">
        <v>26</v>
      </c>
    </row>
    <row r="15" ht="17.4" spans="1:2">
      <c r="A15" s="531" t="s">
        <v>27</v>
      </c>
      <c r="B15" s="533" t="s">
        <v>28</v>
      </c>
    </row>
    <row r="16" ht="17.4" spans="1:2">
      <c r="A16" s="531" t="s">
        <v>29</v>
      </c>
      <c r="B16" s="533" t="s">
        <v>30</v>
      </c>
    </row>
    <row r="17" ht="17.4" spans="1:2">
      <c r="A17" s="531" t="s">
        <v>31</v>
      </c>
      <c r="B17" s="533" t="s">
        <v>32</v>
      </c>
    </row>
    <row r="18" ht="17.4" spans="1:2">
      <c r="A18" s="531" t="s">
        <v>33</v>
      </c>
      <c r="B18" s="533" t="s">
        <v>34</v>
      </c>
    </row>
    <row r="19" ht="17.4" spans="1:2">
      <c r="A19" s="531" t="s">
        <v>35</v>
      </c>
      <c r="B19" s="533" t="s">
        <v>36</v>
      </c>
    </row>
    <row r="20" ht="17.4" spans="1:2">
      <c r="A20" s="531" t="s">
        <v>37</v>
      </c>
      <c r="B20" s="533" t="s">
        <v>38</v>
      </c>
    </row>
    <row r="21" ht="17.4" spans="1:2">
      <c r="A21" s="531" t="s">
        <v>39</v>
      </c>
      <c r="B21" s="533" t="s">
        <v>40</v>
      </c>
    </row>
    <row r="22" ht="17.4" spans="1:2">
      <c r="A22" s="531" t="s">
        <v>41</v>
      </c>
      <c r="B22" s="533" t="s">
        <v>42</v>
      </c>
    </row>
    <row r="23" ht="17.4" spans="1:2">
      <c r="A23" s="531" t="s">
        <v>43</v>
      </c>
      <c r="B23" s="533" t="s">
        <v>44</v>
      </c>
    </row>
    <row r="24" ht="17.4" spans="1:2">
      <c r="A24" s="531" t="s">
        <v>45</v>
      </c>
      <c r="B24" s="533" t="s">
        <v>46</v>
      </c>
    </row>
    <row r="25" ht="17.4" spans="1:2">
      <c r="A25" s="531" t="s">
        <v>47</v>
      </c>
      <c r="B25" s="533" t="s">
        <v>48</v>
      </c>
    </row>
    <row r="26" ht="17.4" spans="1:2">
      <c r="A26" s="531" t="s">
        <v>49</v>
      </c>
      <c r="B26" s="533" t="s">
        <v>50</v>
      </c>
    </row>
    <row r="27" ht="17.4" spans="1:2">
      <c r="A27" s="531" t="s">
        <v>51</v>
      </c>
      <c r="B27" s="533" t="s">
        <v>52</v>
      </c>
    </row>
    <row r="28" ht="17.4" spans="1:2">
      <c r="A28" s="531" t="s">
        <v>53</v>
      </c>
      <c r="B28" s="533" t="s">
        <v>54</v>
      </c>
    </row>
    <row r="29" ht="17.4" spans="1:2">
      <c r="A29" s="531" t="s">
        <v>55</v>
      </c>
      <c r="B29" s="533" t="s">
        <v>56</v>
      </c>
    </row>
    <row r="30" ht="17.4" spans="1:2">
      <c r="A30" s="531" t="s">
        <v>57</v>
      </c>
      <c r="B30" s="533" t="s">
        <v>58</v>
      </c>
    </row>
    <row r="31" ht="17.4" spans="1:2">
      <c r="A31" s="531" t="s">
        <v>59</v>
      </c>
      <c r="B31" s="533" t="s">
        <v>60</v>
      </c>
    </row>
    <row r="32" ht="17.4" spans="1:2">
      <c r="A32" s="531" t="s">
        <v>61</v>
      </c>
      <c r="B32" s="533" t="s">
        <v>62</v>
      </c>
    </row>
    <row r="33" ht="17.4" spans="1:2">
      <c r="A33" s="531" t="s">
        <v>63</v>
      </c>
      <c r="B33" s="533" t="s">
        <v>64</v>
      </c>
    </row>
    <row r="34" ht="17.4" spans="1:2">
      <c r="A34" s="531" t="s">
        <v>65</v>
      </c>
      <c r="B34" s="533" t="s">
        <v>66</v>
      </c>
    </row>
    <row r="35" ht="17.4" spans="1:2">
      <c r="A35" s="531" t="s">
        <v>67</v>
      </c>
      <c r="B35" s="533" t="s">
        <v>68</v>
      </c>
    </row>
  </sheetData>
  <mergeCells count="1">
    <mergeCell ref="A1:B1"/>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00B0F0"/>
  </sheetPr>
  <dimension ref="A1:E50"/>
  <sheetViews>
    <sheetView showGridLines="0" showZeros="0" view="pageBreakPreview" zoomScaleNormal="115" workbookViewId="0">
      <selection activeCell="D34" sqref="D34"/>
    </sheetView>
  </sheetViews>
  <sheetFormatPr defaultColWidth="9" defaultRowHeight="15.6" outlineLevelCol="4"/>
  <cols>
    <col min="1" max="1" width="20.6296296296296" style="155" customWidth="1"/>
    <col min="2" max="2" width="50.75" style="155" customWidth="1"/>
    <col min="3" max="4" width="20.6296296296296" style="155" customWidth="1"/>
    <col min="5" max="5" width="20.6296296296296" style="318" customWidth="1"/>
    <col min="6" max="16356" width="9" style="155"/>
    <col min="16357" max="16357" width="45.6296296296296" style="155"/>
    <col min="16358" max="16384" width="9" style="155"/>
  </cols>
  <sheetData>
    <row r="1" ht="45" customHeight="1" spans="1:5">
      <c r="A1" s="157"/>
      <c r="B1" s="319" t="s">
        <v>2575</v>
      </c>
      <c r="C1" s="319"/>
      <c r="D1" s="319"/>
      <c r="E1" s="319"/>
    </row>
    <row r="2" s="316" customFormat="1" ht="20.1" customHeight="1" spans="1:5">
      <c r="A2" s="320"/>
      <c r="B2" s="321"/>
      <c r="C2" s="322"/>
      <c r="D2" s="321"/>
      <c r="E2" s="323" t="s">
        <v>71</v>
      </c>
    </row>
    <row r="3" s="317" customFormat="1" ht="45" customHeight="1" spans="1:5">
      <c r="A3" s="324" t="s">
        <v>72</v>
      </c>
      <c r="B3" s="325" t="s">
        <v>73</v>
      </c>
      <c r="C3" s="258" t="s">
        <v>74</v>
      </c>
      <c r="D3" s="258" t="s">
        <v>75</v>
      </c>
      <c r="E3" s="258" t="s">
        <v>76</v>
      </c>
    </row>
    <row r="4" s="317" customFormat="1" ht="36" customHeight="1" spans="1:5">
      <c r="A4" s="288" t="s">
        <v>2576</v>
      </c>
      <c r="B4" s="282" t="s">
        <v>2577</v>
      </c>
      <c r="C4" s="284"/>
      <c r="D4" s="284"/>
      <c r="E4" s="294"/>
    </row>
    <row r="5" ht="36" customHeight="1" spans="1:5">
      <c r="A5" s="288" t="s">
        <v>2578</v>
      </c>
      <c r="B5" s="282" t="s">
        <v>2579</v>
      </c>
      <c r="C5" s="284"/>
      <c r="D5" s="284"/>
      <c r="E5" s="326"/>
    </row>
    <row r="6" ht="36" customHeight="1" spans="1:5">
      <c r="A6" s="288" t="s">
        <v>2580</v>
      </c>
      <c r="B6" s="282" t="s">
        <v>2581</v>
      </c>
      <c r="C6" s="284"/>
      <c r="D6" s="284"/>
      <c r="E6" s="326"/>
    </row>
    <row r="7" ht="36" customHeight="1" spans="1:5">
      <c r="A7" s="288" t="s">
        <v>2582</v>
      </c>
      <c r="B7" s="282" t="s">
        <v>2583</v>
      </c>
      <c r="C7" s="284"/>
      <c r="D7" s="284"/>
      <c r="E7" s="326"/>
    </row>
    <row r="8" ht="36" customHeight="1" spans="1:5">
      <c r="A8" s="288" t="s">
        <v>2584</v>
      </c>
      <c r="B8" s="282" t="s">
        <v>2585</v>
      </c>
      <c r="C8" s="284"/>
      <c r="D8" s="284"/>
      <c r="E8" s="326"/>
    </row>
    <row r="9" ht="36" customHeight="1" spans="1:5">
      <c r="A9" s="288" t="s">
        <v>2586</v>
      </c>
      <c r="B9" s="282" t="s">
        <v>2587</v>
      </c>
      <c r="C9" s="284"/>
      <c r="D9" s="284"/>
      <c r="E9" s="326"/>
    </row>
    <row r="10" ht="36" customHeight="1" spans="1:5">
      <c r="A10" s="288" t="s">
        <v>2588</v>
      </c>
      <c r="B10" s="282" t="s">
        <v>2589</v>
      </c>
      <c r="C10" s="284"/>
      <c r="D10" s="284"/>
      <c r="E10" s="326"/>
    </row>
    <row r="11" ht="36" customHeight="1" spans="1:5">
      <c r="A11" s="288" t="s">
        <v>2590</v>
      </c>
      <c r="B11" s="286" t="s">
        <v>2591</v>
      </c>
      <c r="C11" s="287"/>
      <c r="D11" s="287"/>
      <c r="E11" s="327"/>
    </row>
    <row r="12" ht="36" customHeight="1" spans="1:5">
      <c r="A12" s="288" t="s">
        <v>2592</v>
      </c>
      <c r="B12" s="286" t="s">
        <v>2593</v>
      </c>
      <c r="C12" s="287"/>
      <c r="D12" s="287"/>
      <c r="E12" s="327"/>
    </row>
    <row r="13" ht="36" customHeight="1" spans="1:5">
      <c r="A13" s="288" t="s">
        <v>2594</v>
      </c>
      <c r="B13" s="286" t="s">
        <v>2595</v>
      </c>
      <c r="C13" s="287"/>
      <c r="D13" s="287"/>
      <c r="E13" s="327"/>
    </row>
    <row r="14" ht="36" customHeight="1" spans="1:5">
      <c r="A14" s="288" t="s">
        <v>2596</v>
      </c>
      <c r="B14" s="286" t="s">
        <v>2597</v>
      </c>
      <c r="C14" s="287"/>
      <c r="D14" s="287"/>
      <c r="E14" s="327"/>
    </row>
    <row r="15" ht="36" customHeight="1" spans="1:5">
      <c r="A15" s="288" t="s">
        <v>2598</v>
      </c>
      <c r="B15" s="286" t="s">
        <v>2599</v>
      </c>
      <c r="C15" s="287"/>
      <c r="D15" s="287"/>
      <c r="E15" s="327"/>
    </row>
    <row r="16" ht="36" customHeight="1" spans="1:5">
      <c r="A16" s="328" t="s">
        <v>2600</v>
      </c>
      <c r="B16" s="329" t="s">
        <v>2601</v>
      </c>
      <c r="C16" s="284"/>
      <c r="D16" s="284"/>
      <c r="E16" s="326"/>
    </row>
    <row r="17" ht="36" customHeight="1" spans="1:5">
      <c r="A17" s="328" t="s">
        <v>2602</v>
      </c>
      <c r="B17" s="329" t="s">
        <v>2603</v>
      </c>
      <c r="C17" s="354">
        <v>147</v>
      </c>
      <c r="D17" s="284"/>
      <c r="E17" s="290">
        <f t="shared" ref="E17:E22" si="0">IF(C17&gt;0,D17/C17-1,IF(C17&lt;0,-(D17/C17-1),""))</f>
        <v>-1</v>
      </c>
    </row>
    <row r="18" ht="36" customHeight="1" spans="1:5">
      <c r="A18" s="328" t="s">
        <v>2604</v>
      </c>
      <c r="B18" s="201" t="s">
        <v>2605</v>
      </c>
      <c r="C18" s="332">
        <v>87</v>
      </c>
      <c r="D18" s="287"/>
      <c r="E18" s="290">
        <f t="shared" si="0"/>
        <v>-1</v>
      </c>
    </row>
    <row r="19" ht="36" customHeight="1" spans="1:5">
      <c r="A19" s="328" t="s">
        <v>2606</v>
      </c>
      <c r="B19" s="201" t="s">
        <v>2607</v>
      </c>
      <c r="C19" s="332">
        <v>60</v>
      </c>
      <c r="D19" s="287"/>
      <c r="E19" s="290">
        <f t="shared" si="0"/>
        <v>-1</v>
      </c>
    </row>
    <row r="20" ht="36" customHeight="1" spans="1:5">
      <c r="A20" s="328" t="s">
        <v>2608</v>
      </c>
      <c r="B20" s="329" t="s">
        <v>2609</v>
      </c>
      <c r="C20" s="354">
        <v>10504</v>
      </c>
      <c r="D20" s="331">
        <v>6626</v>
      </c>
      <c r="E20" s="290">
        <f t="shared" si="0"/>
        <v>-0.369</v>
      </c>
    </row>
    <row r="21" ht="36" customHeight="1" spans="1:5">
      <c r="A21" s="328" t="s">
        <v>2610</v>
      </c>
      <c r="B21" s="329" t="s">
        <v>2611</v>
      </c>
      <c r="C21" s="284"/>
      <c r="D21" s="331"/>
      <c r="E21" s="290" t="str">
        <f t="shared" si="0"/>
        <v/>
      </c>
    </row>
    <row r="22" ht="36" customHeight="1" spans="1:5">
      <c r="A22" s="328" t="s">
        <v>2612</v>
      </c>
      <c r="B22" s="329" t="s">
        <v>2613</v>
      </c>
      <c r="C22" s="284"/>
      <c r="D22" s="332"/>
      <c r="E22" s="290" t="str">
        <f t="shared" si="0"/>
        <v/>
      </c>
    </row>
    <row r="23" ht="36" customHeight="1" spans="1:5">
      <c r="A23" s="288" t="s">
        <v>2614</v>
      </c>
      <c r="B23" s="282" t="s">
        <v>2615</v>
      </c>
      <c r="C23" s="284"/>
      <c r="D23" s="332"/>
      <c r="E23" s="326"/>
    </row>
    <row r="24" ht="36" customHeight="1" spans="1:5">
      <c r="A24" s="288" t="s">
        <v>2616</v>
      </c>
      <c r="B24" s="282" t="s">
        <v>2617</v>
      </c>
      <c r="C24" s="354">
        <v>1012</v>
      </c>
      <c r="D24" s="331">
        <v>898</v>
      </c>
      <c r="E24" s="290">
        <f t="shared" ref="E24:E32" si="1">IF(C24&gt;0,D24/C24-1,IF(C24&lt;0,-(D24/C24-1),""))</f>
        <v>-0.113</v>
      </c>
    </row>
    <row r="25" ht="36" customHeight="1" spans="1:5">
      <c r="A25" s="288" t="s">
        <v>2618</v>
      </c>
      <c r="B25" s="282" t="s">
        <v>2619</v>
      </c>
      <c r="C25" s="284"/>
      <c r="D25" s="284"/>
      <c r="E25" s="326"/>
    </row>
    <row r="26" ht="36" customHeight="1" spans="1:5">
      <c r="A26" s="288" t="s">
        <v>2620</v>
      </c>
      <c r="B26" s="282" t="s">
        <v>2621</v>
      </c>
      <c r="C26" s="284"/>
      <c r="D26" s="284"/>
      <c r="E26" s="326"/>
    </row>
    <row r="27" ht="36" customHeight="1" spans="1:5">
      <c r="A27" s="288" t="s">
        <v>2622</v>
      </c>
      <c r="B27" s="282" t="s">
        <v>2623</v>
      </c>
      <c r="C27" s="354">
        <v>3957</v>
      </c>
      <c r="D27" s="331">
        <v>10724</v>
      </c>
      <c r="E27" s="290">
        <f t="shared" si="1"/>
        <v>1.71</v>
      </c>
    </row>
    <row r="28" ht="36" customHeight="1" spans="1:5">
      <c r="A28" s="288"/>
      <c r="B28" s="286"/>
      <c r="C28" s="287"/>
      <c r="D28" s="287"/>
      <c r="E28" s="327"/>
    </row>
    <row r="29" ht="36" customHeight="1" spans="1:5">
      <c r="A29" s="299"/>
      <c r="B29" s="300" t="s">
        <v>2624</v>
      </c>
      <c r="C29" s="284">
        <v>15620</v>
      </c>
      <c r="D29" s="284">
        <v>18248</v>
      </c>
      <c r="E29" s="290">
        <f t="shared" si="1"/>
        <v>0.168</v>
      </c>
    </row>
    <row r="30" ht="36" customHeight="1" spans="1:5">
      <c r="A30" s="333">
        <v>105</v>
      </c>
      <c r="B30" s="334" t="s">
        <v>2625</v>
      </c>
      <c r="C30" s="355">
        <v>126000</v>
      </c>
      <c r="D30" s="311"/>
      <c r="E30" s="290">
        <f t="shared" si="1"/>
        <v>-1</v>
      </c>
    </row>
    <row r="31" ht="36" customHeight="1" spans="1:5">
      <c r="A31" s="356">
        <v>110</v>
      </c>
      <c r="B31" s="357" t="s">
        <v>129</v>
      </c>
      <c r="C31" s="303">
        <v>90850</v>
      </c>
      <c r="D31" s="303">
        <v>63614</v>
      </c>
      <c r="E31" s="290">
        <f t="shared" si="1"/>
        <v>-0.3</v>
      </c>
    </row>
    <row r="32" ht="36" customHeight="1" spans="1:5">
      <c r="A32" s="356">
        <v>11004</v>
      </c>
      <c r="B32" s="358" t="s">
        <v>2626</v>
      </c>
      <c r="C32" s="303">
        <v>77116</v>
      </c>
      <c r="D32" s="303">
        <v>59699</v>
      </c>
      <c r="E32" s="290">
        <f t="shared" si="1"/>
        <v>-0.226</v>
      </c>
    </row>
    <row r="33" ht="36" customHeight="1" spans="1:5">
      <c r="A33" s="359">
        <v>1100402</v>
      </c>
      <c r="B33" s="360" t="s">
        <v>2627</v>
      </c>
      <c r="C33" s="303">
        <v>77116</v>
      </c>
      <c r="D33" s="309">
        <v>59699</v>
      </c>
      <c r="E33" s="290">
        <f t="shared" ref="E33:E37" si="2">IF(C33&gt;0,D33/C33-1,IF(C33&lt;0,-(D33/C33-1),""))</f>
        <v>-0.226</v>
      </c>
    </row>
    <row r="34" ht="36" customHeight="1" spans="1:5">
      <c r="A34" s="359">
        <v>1100403</v>
      </c>
      <c r="B34" s="361" t="s">
        <v>2628</v>
      </c>
      <c r="C34" s="351"/>
      <c r="D34" s="309"/>
      <c r="E34" s="362"/>
    </row>
    <row r="35" ht="36" customHeight="1" spans="1:5">
      <c r="A35" s="359">
        <v>11008</v>
      </c>
      <c r="B35" s="360" t="s">
        <v>132</v>
      </c>
      <c r="C35" s="355">
        <v>13734</v>
      </c>
      <c r="D35" s="309">
        <v>3915</v>
      </c>
      <c r="E35" s="290">
        <f t="shared" si="2"/>
        <v>-0.715</v>
      </c>
    </row>
    <row r="36" ht="36" customHeight="1" spans="1:5">
      <c r="A36" s="359">
        <v>11009</v>
      </c>
      <c r="B36" s="360" t="s">
        <v>133</v>
      </c>
      <c r="C36" s="351"/>
      <c r="D36" s="309"/>
      <c r="E36" s="362"/>
    </row>
    <row r="37" ht="36" customHeight="1" spans="1:5">
      <c r="A37" s="340"/>
      <c r="B37" s="341" t="s">
        <v>136</v>
      </c>
      <c r="C37" s="303">
        <v>232470</v>
      </c>
      <c r="D37" s="311">
        <v>81862</v>
      </c>
      <c r="E37" s="290">
        <f t="shared" si="2"/>
        <v>-0.648</v>
      </c>
    </row>
    <row r="38" spans="3:4">
      <c r="C38" s="363"/>
      <c r="D38" s="363"/>
    </row>
    <row r="40" spans="3:4">
      <c r="C40" s="363"/>
      <c r="D40" s="363"/>
    </row>
    <row r="42" spans="3:4">
      <c r="C42" s="363"/>
      <c r="D42" s="363"/>
    </row>
    <row r="43" spans="3:4">
      <c r="C43" s="363"/>
      <c r="D43" s="363"/>
    </row>
    <row r="45" spans="3:4">
      <c r="C45" s="363"/>
      <c r="D45" s="363"/>
    </row>
    <row r="46" spans="3:4">
      <c r="C46" s="363"/>
      <c r="D46" s="363"/>
    </row>
    <row r="47" spans="3:4">
      <c r="C47" s="363"/>
      <c r="D47" s="363"/>
    </row>
    <row r="48" spans="3:4">
      <c r="C48" s="363"/>
      <c r="D48" s="363"/>
    </row>
    <row r="50" spans="3:4">
      <c r="C50" s="363"/>
      <c r="D50" s="363"/>
    </row>
  </sheetData>
  <mergeCells count="1">
    <mergeCell ref="B1:E1"/>
  </mergeCells>
  <conditionalFormatting sqref="B30">
    <cfRule type="expression" dxfId="1" priority="11" stopIfTrue="1">
      <formula>"len($A:$A)=3"</formula>
    </cfRule>
  </conditionalFormatting>
  <conditionalFormatting sqref="B32">
    <cfRule type="expression" dxfId="1" priority="2" stopIfTrue="1">
      <formula>"len($A:$A)=3"</formula>
    </cfRule>
  </conditionalFormatting>
  <conditionalFormatting sqref="B34">
    <cfRule type="expression" dxfId="1" priority="1" stopIfTrue="1">
      <formula>"len($A:$A)=3"</formula>
    </cfRule>
  </conditionalFormatting>
  <conditionalFormatting sqref="D30 D33:D35">
    <cfRule type="expression" dxfId="1" priority="7" stopIfTrue="1">
      <formula>"len($A:$A)=3"</formula>
    </cfRule>
  </conditionalFormatting>
  <conditionalFormatting sqref="B31 B33">
    <cfRule type="expression" dxfId="1" priority="4" stopIfTrue="1">
      <formula>"len($A:$A)=3"</formula>
    </cfRule>
  </conditionalFormatting>
  <conditionalFormatting sqref="C31:D34">
    <cfRule type="expression" dxfId="1" priority="10"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00B0F0"/>
  </sheetPr>
  <dimension ref="A1:E282"/>
  <sheetViews>
    <sheetView showGridLines="0" showZeros="0" view="pageBreakPreview" zoomScale="85" zoomScaleNormal="115" workbookViewId="0">
      <pane ySplit="3" topLeftCell="A262" activePane="bottomLeft" state="frozen"/>
      <selection/>
      <selection pane="bottomLeft" activeCell="E10" sqref="E10"/>
    </sheetView>
  </sheetViews>
  <sheetFormatPr defaultColWidth="9" defaultRowHeight="15.6" outlineLevelCol="4"/>
  <cols>
    <col min="1" max="1" width="21.5" style="273" customWidth="1"/>
    <col min="2" max="2" width="50.75" style="273" customWidth="1"/>
    <col min="3" max="4" width="20.6296296296296" style="273" customWidth="1"/>
    <col min="5" max="5" width="20.6296296296296" style="344" customWidth="1"/>
    <col min="6" max="6" width="9" style="273"/>
    <col min="7" max="7" width="14.3333333333333" style="273"/>
    <col min="8" max="16384" width="9" style="273"/>
  </cols>
  <sheetData>
    <row r="1" ht="45" customHeight="1" spans="2:5">
      <c r="B1" s="274" t="s">
        <v>2629</v>
      </c>
      <c r="C1" s="274"/>
      <c r="D1" s="274"/>
      <c r="E1" s="274"/>
    </row>
    <row r="2" s="275" customFormat="1" ht="20.1" customHeight="1" spans="2:5">
      <c r="B2" s="276"/>
      <c r="C2" s="276"/>
      <c r="D2" s="276"/>
      <c r="E2" s="277" t="s">
        <v>71</v>
      </c>
    </row>
    <row r="3" s="343" customFormat="1" ht="45" customHeight="1" spans="1:5">
      <c r="A3" s="278" t="s">
        <v>72</v>
      </c>
      <c r="B3" s="279" t="s">
        <v>73</v>
      </c>
      <c r="C3" s="280" t="s">
        <v>74</v>
      </c>
      <c r="D3" s="280" t="s">
        <v>75</v>
      </c>
      <c r="E3" s="280" t="s">
        <v>76</v>
      </c>
    </row>
    <row r="4" ht="38" customHeight="1" spans="1:5">
      <c r="A4" s="281" t="s">
        <v>150</v>
      </c>
      <c r="B4" s="282" t="s">
        <v>2630</v>
      </c>
      <c r="C4" s="284">
        <v>45</v>
      </c>
      <c r="D4" s="284">
        <v>45</v>
      </c>
      <c r="E4" s="290">
        <f>IF(C4&gt;0,D4/C4-1,IF(C4&lt;0,-(D4/C4-1),""))</f>
        <v>0</v>
      </c>
    </row>
    <row r="5" ht="38" customHeight="1" spans="1:5">
      <c r="A5" s="288" t="s">
        <v>2631</v>
      </c>
      <c r="B5" s="286" t="s">
        <v>2632</v>
      </c>
      <c r="C5" s="287">
        <v>45</v>
      </c>
      <c r="D5" s="287">
        <v>45</v>
      </c>
      <c r="E5" s="290">
        <f>IF(C5&gt;0,D5/C5-1,IF(C5&lt;0,-(D5/C5-1),""))</f>
        <v>0</v>
      </c>
    </row>
    <row r="6" ht="38" customHeight="1" spans="1:5">
      <c r="A6" s="288" t="s">
        <v>2633</v>
      </c>
      <c r="B6" s="286" t="s">
        <v>2634</v>
      </c>
      <c r="C6" s="287">
        <v>7</v>
      </c>
      <c r="D6" s="287">
        <v>7</v>
      </c>
      <c r="E6" s="290">
        <f>IF(C6&gt;0,D6/C6-1,IF(C6&lt;0,-(D6/C6-1),""))</f>
        <v>0</v>
      </c>
    </row>
    <row r="7" ht="38" customHeight="1" spans="1:5">
      <c r="A7" s="288" t="s">
        <v>2635</v>
      </c>
      <c r="B7" s="286" t="s">
        <v>2636</v>
      </c>
      <c r="C7" s="287"/>
      <c r="D7" s="287"/>
      <c r="E7" s="290" t="str">
        <f>IF(C7&gt;0,D7/C7-1,IF(C7&lt;0,-(D7/C7-1),""))</f>
        <v/>
      </c>
    </row>
    <row r="8" ht="38" customHeight="1" spans="1:5">
      <c r="A8" s="288" t="s">
        <v>2637</v>
      </c>
      <c r="B8" s="286" t="s">
        <v>2638</v>
      </c>
      <c r="C8" s="287"/>
      <c r="D8" s="287"/>
      <c r="E8" s="290" t="str">
        <f t="shared" ref="E4:E68" si="0">IF(C8&gt;0,D8/C8-1,IF(C8&lt;0,-(D8/C8-1),""))</f>
        <v/>
      </c>
    </row>
    <row r="9" s="267" customFormat="1" ht="38" customHeight="1" spans="1:5">
      <c r="A9" s="288" t="s">
        <v>2639</v>
      </c>
      <c r="B9" s="286" t="s">
        <v>2640</v>
      </c>
      <c r="C9" s="287"/>
      <c r="D9" s="287"/>
      <c r="E9" s="290" t="str">
        <f t="shared" si="0"/>
        <v/>
      </c>
    </row>
    <row r="10" ht="38" customHeight="1" spans="1:5">
      <c r="A10" s="288" t="s">
        <v>2641</v>
      </c>
      <c r="B10" s="286" t="s">
        <v>2642</v>
      </c>
      <c r="C10" s="287">
        <v>38</v>
      </c>
      <c r="D10" s="287">
        <v>38</v>
      </c>
      <c r="E10" s="290">
        <f t="shared" si="0"/>
        <v>0</v>
      </c>
    </row>
    <row r="11" ht="38" customHeight="1" spans="1:5">
      <c r="A11" s="288" t="s">
        <v>2643</v>
      </c>
      <c r="B11" s="286" t="s">
        <v>2644</v>
      </c>
      <c r="C11" s="287"/>
      <c r="D11" s="287"/>
      <c r="E11" s="290"/>
    </row>
    <row r="12" s="267" customFormat="1" ht="38" customHeight="1" spans="1:5">
      <c r="A12" s="288" t="s">
        <v>2645</v>
      </c>
      <c r="B12" s="286" t="s">
        <v>2646</v>
      </c>
      <c r="C12" s="287"/>
      <c r="D12" s="287">
        <v>0</v>
      </c>
      <c r="E12" s="290" t="str">
        <f t="shared" si="0"/>
        <v/>
      </c>
    </row>
    <row r="13" ht="38" customHeight="1" spans="1:5">
      <c r="A13" s="288" t="s">
        <v>2647</v>
      </c>
      <c r="B13" s="286" t="s">
        <v>2648</v>
      </c>
      <c r="C13" s="287"/>
      <c r="D13" s="287">
        <v>0</v>
      </c>
      <c r="E13" s="290" t="str">
        <f t="shared" si="0"/>
        <v/>
      </c>
    </row>
    <row r="14" s="267" customFormat="1" ht="38" customHeight="1" spans="1:5">
      <c r="A14" s="288" t="s">
        <v>2649</v>
      </c>
      <c r="B14" s="286" t="s">
        <v>2650</v>
      </c>
      <c r="C14" s="287"/>
      <c r="D14" s="287"/>
      <c r="E14" s="290" t="str">
        <f t="shared" si="0"/>
        <v/>
      </c>
    </row>
    <row r="15" ht="38" customHeight="1" spans="1:5">
      <c r="A15" s="288" t="s">
        <v>2651</v>
      </c>
      <c r="B15" s="286" t="s">
        <v>2652</v>
      </c>
      <c r="C15" s="287"/>
      <c r="D15" s="287"/>
      <c r="E15" s="290" t="str">
        <f t="shared" si="0"/>
        <v/>
      </c>
    </row>
    <row r="16" ht="38" customHeight="1" spans="1:5">
      <c r="A16" s="288" t="s">
        <v>2653</v>
      </c>
      <c r="B16" s="286" t="s">
        <v>2654</v>
      </c>
      <c r="C16" s="287"/>
      <c r="D16" s="287"/>
      <c r="E16" s="290" t="str">
        <f t="shared" si="0"/>
        <v/>
      </c>
    </row>
    <row r="17" s="267" customFormat="1" ht="38" customHeight="1" spans="1:5">
      <c r="A17" s="288" t="s">
        <v>2655</v>
      </c>
      <c r="B17" s="286" t="s">
        <v>2656</v>
      </c>
      <c r="C17" s="287"/>
      <c r="D17" s="287">
        <f>SUM(D18:D19)</f>
        <v>0</v>
      </c>
      <c r="E17" s="290" t="str">
        <f t="shared" si="0"/>
        <v/>
      </c>
    </row>
    <row r="18" s="267" customFormat="1" ht="38" customHeight="1" spans="1:5">
      <c r="A18" s="288" t="s">
        <v>2657</v>
      </c>
      <c r="B18" s="286" t="s">
        <v>2658</v>
      </c>
      <c r="C18" s="287"/>
      <c r="D18" s="287">
        <v>0</v>
      </c>
      <c r="E18" s="290" t="str">
        <f t="shared" si="0"/>
        <v/>
      </c>
    </row>
    <row r="19" s="267" customFormat="1" ht="38" customHeight="1" spans="1:5">
      <c r="A19" s="288" t="s">
        <v>2659</v>
      </c>
      <c r="B19" s="286" t="s">
        <v>2660</v>
      </c>
      <c r="C19" s="287"/>
      <c r="D19" s="287">
        <v>0</v>
      </c>
      <c r="E19" s="290" t="str">
        <f t="shared" si="0"/>
        <v/>
      </c>
    </row>
    <row r="20" ht="38" customHeight="1" spans="1:5">
      <c r="A20" s="281" t="s">
        <v>152</v>
      </c>
      <c r="B20" s="282" t="s">
        <v>2661</v>
      </c>
      <c r="C20" s="284">
        <v>203</v>
      </c>
      <c r="D20" s="284">
        <v>203</v>
      </c>
      <c r="E20" s="290">
        <f t="shared" si="0"/>
        <v>0</v>
      </c>
    </row>
    <row r="21" ht="38" customHeight="1" spans="1:5">
      <c r="A21" s="288" t="s">
        <v>2662</v>
      </c>
      <c r="B21" s="286" t="s">
        <v>2663</v>
      </c>
      <c r="C21" s="287">
        <v>203</v>
      </c>
      <c r="D21" s="287">
        <v>203</v>
      </c>
      <c r="E21" s="290">
        <f t="shared" si="0"/>
        <v>0</v>
      </c>
    </row>
    <row r="22" ht="38" customHeight="1" spans="1:5">
      <c r="A22" s="288" t="s">
        <v>2664</v>
      </c>
      <c r="B22" s="286" t="s">
        <v>2665</v>
      </c>
      <c r="C22" s="287">
        <v>199</v>
      </c>
      <c r="D22" s="287">
        <v>199</v>
      </c>
      <c r="E22" s="290">
        <f t="shared" si="0"/>
        <v>0</v>
      </c>
    </row>
    <row r="23" ht="38" customHeight="1" spans="1:5">
      <c r="A23" s="288" t="s">
        <v>2666</v>
      </c>
      <c r="B23" s="286" t="s">
        <v>2667</v>
      </c>
      <c r="C23" s="287">
        <v>4</v>
      </c>
      <c r="D23" s="287">
        <v>4</v>
      </c>
      <c r="E23" s="290">
        <f t="shared" si="0"/>
        <v>0</v>
      </c>
    </row>
    <row r="24" ht="38" customHeight="1" spans="1:5">
      <c r="A24" s="288" t="s">
        <v>2668</v>
      </c>
      <c r="B24" s="286" t="s">
        <v>2669</v>
      </c>
      <c r="C24" s="287"/>
      <c r="D24" s="287"/>
      <c r="E24" s="290" t="str">
        <f t="shared" si="0"/>
        <v/>
      </c>
    </row>
    <row r="25" ht="38" customHeight="1" spans="1:5">
      <c r="A25" s="288" t="s">
        <v>2670</v>
      </c>
      <c r="B25" s="286" t="s">
        <v>2671</v>
      </c>
      <c r="C25" s="287"/>
      <c r="D25" s="287"/>
      <c r="E25" s="290"/>
    </row>
    <row r="26" s="267" customFormat="1" ht="38" customHeight="1" spans="1:5">
      <c r="A26" s="288" t="s">
        <v>2672</v>
      </c>
      <c r="B26" s="286" t="s">
        <v>2665</v>
      </c>
      <c r="C26" s="287"/>
      <c r="D26" s="287"/>
      <c r="E26" s="290" t="str">
        <f t="shared" si="0"/>
        <v/>
      </c>
    </row>
    <row r="27" ht="38" customHeight="1" spans="1:5">
      <c r="A27" s="288" t="s">
        <v>2673</v>
      </c>
      <c r="B27" s="286" t="s">
        <v>2667</v>
      </c>
      <c r="C27" s="287"/>
      <c r="D27" s="287"/>
      <c r="E27" s="290" t="str">
        <f t="shared" si="0"/>
        <v/>
      </c>
    </row>
    <row r="28" ht="38" customHeight="1" spans="1:5">
      <c r="A28" s="288" t="s">
        <v>2674</v>
      </c>
      <c r="B28" s="286" t="s">
        <v>2675</v>
      </c>
      <c r="C28" s="287"/>
      <c r="D28" s="287"/>
      <c r="E28" s="290" t="str">
        <f t="shared" si="0"/>
        <v/>
      </c>
    </row>
    <row r="29" s="270" customFormat="1" ht="38" customHeight="1" spans="1:5">
      <c r="A29" s="288" t="s">
        <v>2676</v>
      </c>
      <c r="B29" s="286" t="s">
        <v>2677</v>
      </c>
      <c r="C29" s="287"/>
      <c r="D29" s="287"/>
      <c r="E29" s="290"/>
    </row>
    <row r="30" s="267" customFormat="1" ht="38" customHeight="1" spans="1:5">
      <c r="A30" s="288" t="s">
        <v>2678</v>
      </c>
      <c r="B30" s="286" t="s">
        <v>2667</v>
      </c>
      <c r="C30" s="287"/>
      <c r="D30" s="287">
        <v>0</v>
      </c>
      <c r="E30" s="290" t="str">
        <f t="shared" si="0"/>
        <v/>
      </c>
    </row>
    <row r="31" s="267" customFormat="1" ht="38" customHeight="1" spans="1:5">
      <c r="A31" s="288" t="s">
        <v>2679</v>
      </c>
      <c r="B31" s="286" t="s">
        <v>2680</v>
      </c>
      <c r="C31" s="287"/>
      <c r="D31" s="287"/>
      <c r="E31" s="290" t="str">
        <f t="shared" si="0"/>
        <v/>
      </c>
    </row>
    <row r="32" ht="38" customHeight="1" spans="1:5">
      <c r="A32" s="281" t="s">
        <v>156</v>
      </c>
      <c r="B32" s="282" t="s">
        <v>2681</v>
      </c>
      <c r="C32" s="284"/>
      <c r="D32" s="284"/>
      <c r="E32" s="294"/>
    </row>
    <row r="33" ht="38" customHeight="1" spans="1:5">
      <c r="A33" s="288" t="s">
        <v>2682</v>
      </c>
      <c r="B33" s="286" t="s">
        <v>2683</v>
      </c>
      <c r="C33" s="287"/>
      <c r="D33" s="287"/>
      <c r="E33" s="290"/>
    </row>
    <row r="34" s="267" customFormat="1" ht="38" customHeight="1" spans="1:5">
      <c r="A34" s="288">
        <v>2116001</v>
      </c>
      <c r="B34" s="286" t="s">
        <v>2684</v>
      </c>
      <c r="C34" s="287"/>
      <c r="D34" s="287">
        <v>0</v>
      </c>
      <c r="E34" s="290" t="str">
        <f t="shared" si="0"/>
        <v/>
      </c>
    </row>
    <row r="35" s="267" customFormat="1" ht="38" customHeight="1" spans="1:5">
      <c r="A35" s="288">
        <v>2116002</v>
      </c>
      <c r="B35" s="286" t="s">
        <v>2685</v>
      </c>
      <c r="C35" s="287"/>
      <c r="D35" s="287">
        <v>0</v>
      </c>
      <c r="E35" s="290" t="str">
        <f t="shared" si="0"/>
        <v/>
      </c>
    </row>
    <row r="36" s="267" customFormat="1" ht="38" customHeight="1" spans="1:5">
      <c r="A36" s="288">
        <v>2116003</v>
      </c>
      <c r="B36" s="286" t="s">
        <v>2686</v>
      </c>
      <c r="C36" s="287"/>
      <c r="D36" s="287">
        <v>0</v>
      </c>
      <c r="E36" s="290" t="str">
        <f t="shared" si="0"/>
        <v/>
      </c>
    </row>
    <row r="37" s="270" customFormat="1" ht="38" customHeight="1" spans="1:5">
      <c r="A37" s="288">
        <v>2116099</v>
      </c>
      <c r="B37" s="286" t="s">
        <v>2687</v>
      </c>
      <c r="C37" s="287"/>
      <c r="D37" s="287"/>
      <c r="E37" s="290" t="str">
        <f t="shared" si="0"/>
        <v/>
      </c>
    </row>
    <row r="38" s="267" customFormat="1" ht="38" customHeight="1" spans="1:5">
      <c r="A38" s="288">
        <v>21161</v>
      </c>
      <c r="B38" s="286" t="s">
        <v>2688</v>
      </c>
      <c r="C38" s="287"/>
      <c r="D38" s="287">
        <f>SUM(D39:D42)</f>
        <v>0</v>
      </c>
      <c r="E38" s="290" t="str">
        <f t="shared" si="0"/>
        <v/>
      </c>
    </row>
    <row r="39" ht="38" customHeight="1" spans="1:5">
      <c r="A39" s="288">
        <v>2116101</v>
      </c>
      <c r="B39" s="286" t="s">
        <v>2689</v>
      </c>
      <c r="C39" s="287"/>
      <c r="D39" s="287">
        <v>0</v>
      </c>
      <c r="E39" s="290" t="str">
        <f t="shared" si="0"/>
        <v/>
      </c>
    </row>
    <row r="40" ht="38" customHeight="1" spans="1:5">
      <c r="A40" s="288">
        <v>2116102</v>
      </c>
      <c r="B40" s="286" t="s">
        <v>2690</v>
      </c>
      <c r="C40" s="287"/>
      <c r="D40" s="287">
        <v>0</v>
      </c>
      <c r="E40" s="290" t="str">
        <f t="shared" si="0"/>
        <v/>
      </c>
    </row>
    <row r="41" ht="38" customHeight="1" spans="1:5">
      <c r="A41" s="288">
        <v>2116103</v>
      </c>
      <c r="B41" s="286" t="s">
        <v>2691</v>
      </c>
      <c r="C41" s="287"/>
      <c r="D41" s="287">
        <v>0</v>
      </c>
      <c r="E41" s="290" t="str">
        <f t="shared" si="0"/>
        <v/>
      </c>
    </row>
    <row r="42" ht="38" customHeight="1" spans="1:5">
      <c r="A42" s="288">
        <v>2116104</v>
      </c>
      <c r="B42" s="286" t="s">
        <v>2692</v>
      </c>
      <c r="C42" s="287"/>
      <c r="D42" s="287">
        <v>0</v>
      </c>
      <c r="E42" s="290" t="str">
        <f t="shared" si="0"/>
        <v/>
      </c>
    </row>
    <row r="43" ht="38" customHeight="1" spans="1:5">
      <c r="A43" s="281" t="s">
        <v>158</v>
      </c>
      <c r="B43" s="282" t="s">
        <v>2693</v>
      </c>
      <c r="C43" s="284">
        <v>94857</v>
      </c>
      <c r="D43" s="284">
        <v>70749</v>
      </c>
      <c r="E43" s="290">
        <f t="shared" si="0"/>
        <v>-0.254</v>
      </c>
    </row>
    <row r="44" ht="38" customHeight="1" spans="1:5">
      <c r="A44" s="288" t="s">
        <v>2694</v>
      </c>
      <c r="B44" s="286" t="s">
        <v>2695</v>
      </c>
      <c r="C44" s="287">
        <v>57725</v>
      </c>
      <c r="D44" s="287">
        <v>39451</v>
      </c>
      <c r="E44" s="290">
        <f t="shared" si="0"/>
        <v>-0.317</v>
      </c>
    </row>
    <row r="45" ht="38" customHeight="1" spans="1:5">
      <c r="A45" s="288" t="s">
        <v>2696</v>
      </c>
      <c r="B45" s="286" t="s">
        <v>2697</v>
      </c>
      <c r="C45" s="287"/>
      <c r="D45" s="287"/>
      <c r="E45" s="290" t="str">
        <f t="shared" si="0"/>
        <v/>
      </c>
    </row>
    <row r="46" ht="38" customHeight="1" spans="1:5">
      <c r="A46" s="288" t="s">
        <v>2698</v>
      </c>
      <c r="B46" s="286" t="s">
        <v>2699</v>
      </c>
      <c r="C46" s="287">
        <v>55551</v>
      </c>
      <c r="D46" s="287">
        <v>38000</v>
      </c>
      <c r="E46" s="290">
        <f t="shared" si="0"/>
        <v>-0.316</v>
      </c>
    </row>
    <row r="47" ht="38" customHeight="1" spans="1:5">
      <c r="A47" s="288" t="s">
        <v>2700</v>
      </c>
      <c r="B47" s="286" t="s">
        <v>2701</v>
      </c>
      <c r="C47" s="287"/>
      <c r="D47" s="287"/>
      <c r="E47" s="290" t="str">
        <f t="shared" si="0"/>
        <v/>
      </c>
    </row>
    <row r="48" ht="38" customHeight="1" spans="1:5">
      <c r="A48" s="288" t="s">
        <v>2702</v>
      </c>
      <c r="B48" s="286" t="s">
        <v>2703</v>
      </c>
      <c r="C48" s="287"/>
      <c r="D48" s="287"/>
      <c r="E48" s="290" t="str">
        <f t="shared" si="0"/>
        <v/>
      </c>
    </row>
    <row r="49" ht="38" customHeight="1" spans="1:5">
      <c r="A49" s="288" t="s">
        <v>2704</v>
      </c>
      <c r="B49" s="286" t="s">
        <v>2705</v>
      </c>
      <c r="C49" s="287"/>
      <c r="D49" s="287"/>
      <c r="E49" s="290" t="str">
        <f t="shared" si="0"/>
        <v/>
      </c>
    </row>
    <row r="50" ht="38" customHeight="1" spans="1:5">
      <c r="A50" s="288" t="s">
        <v>2706</v>
      </c>
      <c r="B50" s="286" t="s">
        <v>2707</v>
      </c>
      <c r="C50" s="287"/>
      <c r="D50" s="287"/>
      <c r="E50" s="290" t="str">
        <f t="shared" si="0"/>
        <v/>
      </c>
    </row>
    <row r="51" ht="38" customHeight="1" spans="1:5">
      <c r="A51" s="288" t="s">
        <v>2708</v>
      </c>
      <c r="B51" s="286" t="s">
        <v>2709</v>
      </c>
      <c r="C51" s="287"/>
      <c r="D51" s="287"/>
      <c r="E51" s="290" t="str">
        <f t="shared" si="0"/>
        <v/>
      </c>
    </row>
    <row r="52" ht="38" customHeight="1" spans="1:5">
      <c r="A52" s="288" t="s">
        <v>2710</v>
      </c>
      <c r="B52" s="286" t="s">
        <v>2711</v>
      </c>
      <c r="C52" s="287"/>
      <c r="D52" s="287"/>
      <c r="E52" s="290" t="str">
        <f t="shared" si="0"/>
        <v/>
      </c>
    </row>
    <row r="53" ht="38" customHeight="1" spans="1:5">
      <c r="A53" s="288" t="s">
        <v>2712</v>
      </c>
      <c r="B53" s="286" t="s">
        <v>2713</v>
      </c>
      <c r="C53" s="287"/>
      <c r="D53" s="287"/>
      <c r="E53" s="290" t="str">
        <f t="shared" si="0"/>
        <v/>
      </c>
    </row>
    <row r="54" ht="38" customHeight="1" spans="1:5">
      <c r="A54" s="288" t="s">
        <v>2714</v>
      </c>
      <c r="B54" s="286" t="s">
        <v>2715</v>
      </c>
      <c r="C54" s="287"/>
      <c r="D54" s="287"/>
      <c r="E54" s="290" t="str">
        <f t="shared" si="0"/>
        <v/>
      </c>
    </row>
    <row r="55" ht="38" customHeight="1" spans="1:5">
      <c r="A55" s="288" t="s">
        <v>2716</v>
      </c>
      <c r="B55" s="286" t="s">
        <v>2717</v>
      </c>
      <c r="C55" s="287"/>
      <c r="D55" s="287"/>
      <c r="E55" s="290" t="str">
        <f t="shared" si="0"/>
        <v/>
      </c>
    </row>
    <row r="56" ht="38" customHeight="1" spans="1:5">
      <c r="A56" s="288" t="s">
        <v>2718</v>
      </c>
      <c r="B56" s="286" t="s">
        <v>2719</v>
      </c>
      <c r="C56" s="287">
        <v>2174</v>
      </c>
      <c r="D56" s="287">
        <v>1451</v>
      </c>
      <c r="E56" s="290">
        <f t="shared" si="0"/>
        <v>-0.333</v>
      </c>
    </row>
    <row r="57" ht="38" customHeight="1" spans="1:5">
      <c r="A57" s="288" t="s">
        <v>2720</v>
      </c>
      <c r="B57" s="286" t="s">
        <v>2721</v>
      </c>
      <c r="C57" s="287"/>
      <c r="D57" s="287"/>
      <c r="E57" s="290"/>
    </row>
    <row r="58" ht="38" customHeight="1" spans="1:5">
      <c r="A58" s="288" t="s">
        <v>2722</v>
      </c>
      <c r="B58" s="286" t="s">
        <v>2697</v>
      </c>
      <c r="C58" s="287"/>
      <c r="D58" s="287"/>
      <c r="E58" s="290" t="str">
        <f t="shared" si="0"/>
        <v/>
      </c>
    </row>
    <row r="59" ht="38" customHeight="1" spans="1:5">
      <c r="A59" s="288" t="s">
        <v>2723</v>
      </c>
      <c r="B59" s="286" t="s">
        <v>2699</v>
      </c>
      <c r="C59" s="287"/>
      <c r="D59" s="287"/>
      <c r="E59" s="290" t="str">
        <f t="shared" si="0"/>
        <v/>
      </c>
    </row>
    <row r="60" ht="38" customHeight="1" spans="1:5">
      <c r="A60" s="288" t="s">
        <v>2724</v>
      </c>
      <c r="B60" s="286" t="s">
        <v>2725</v>
      </c>
      <c r="C60" s="287"/>
      <c r="D60" s="287"/>
      <c r="E60" s="290" t="str">
        <f t="shared" si="0"/>
        <v/>
      </c>
    </row>
    <row r="61" ht="38" customHeight="1" spans="1:5">
      <c r="A61" s="288" t="s">
        <v>2726</v>
      </c>
      <c r="B61" s="286" t="s">
        <v>2727</v>
      </c>
      <c r="C61" s="287"/>
      <c r="D61" s="287"/>
      <c r="E61" s="290"/>
    </row>
    <row r="62" ht="38" customHeight="1" spans="1:5">
      <c r="A62" s="288" t="s">
        <v>2728</v>
      </c>
      <c r="B62" s="286" t="s">
        <v>2729</v>
      </c>
      <c r="C62" s="287">
        <v>36120</v>
      </c>
      <c r="D62" s="287">
        <v>30401</v>
      </c>
      <c r="E62" s="290"/>
    </row>
    <row r="63" ht="38" customHeight="1" spans="1:5">
      <c r="A63" s="288" t="s">
        <v>2730</v>
      </c>
      <c r="B63" s="286" t="s">
        <v>2731</v>
      </c>
      <c r="C63" s="287">
        <v>8088</v>
      </c>
      <c r="D63" s="287">
        <v>6626</v>
      </c>
      <c r="E63" s="290">
        <f t="shared" si="0"/>
        <v>-0.181</v>
      </c>
    </row>
    <row r="64" ht="38" customHeight="1" spans="1:5">
      <c r="A64" s="288" t="s">
        <v>2732</v>
      </c>
      <c r="B64" s="286" t="s">
        <v>2733</v>
      </c>
      <c r="C64" s="287">
        <v>161</v>
      </c>
      <c r="D64" s="287">
        <v>75</v>
      </c>
      <c r="E64" s="290">
        <f t="shared" si="0"/>
        <v>-0.534</v>
      </c>
    </row>
    <row r="65" ht="38" customHeight="1" spans="1:5">
      <c r="A65" s="288" t="s">
        <v>2734</v>
      </c>
      <c r="B65" s="286" t="s">
        <v>2735</v>
      </c>
      <c r="D65" s="287"/>
      <c r="E65" s="290">
        <f>IF(C67&gt;0,D65/C67-1,IF(C67&lt;0,-(D65/C67-1),""))</f>
        <v>-1</v>
      </c>
    </row>
    <row r="66" ht="38" customHeight="1" spans="1:5">
      <c r="A66" s="288" t="s">
        <v>2736</v>
      </c>
      <c r="B66" s="286" t="s">
        <v>2737</v>
      </c>
      <c r="C66" s="287"/>
      <c r="D66" s="287"/>
      <c r="E66" s="290" t="str">
        <f t="shared" si="0"/>
        <v/>
      </c>
    </row>
    <row r="67" ht="38" customHeight="1" spans="1:5">
      <c r="A67" s="288" t="s">
        <v>2738</v>
      </c>
      <c r="B67" s="286" t="s">
        <v>2739</v>
      </c>
      <c r="C67" s="287">
        <v>27871</v>
      </c>
      <c r="D67" s="287">
        <v>23700</v>
      </c>
      <c r="E67" s="290">
        <f t="shared" si="0"/>
        <v>-0.15</v>
      </c>
    </row>
    <row r="68" ht="38" customHeight="1" spans="1:5">
      <c r="A68" s="288" t="s">
        <v>2740</v>
      </c>
      <c r="B68" s="286" t="s">
        <v>2741</v>
      </c>
      <c r="C68" s="287">
        <v>1012</v>
      </c>
      <c r="D68" s="287">
        <v>897</v>
      </c>
      <c r="E68" s="290">
        <f t="shared" si="0"/>
        <v>-0.114</v>
      </c>
    </row>
    <row r="69" ht="38" customHeight="1" spans="1:5">
      <c r="A69" s="288" t="s">
        <v>2742</v>
      </c>
      <c r="B69" s="286" t="s">
        <v>2743</v>
      </c>
      <c r="C69" s="287">
        <v>720</v>
      </c>
      <c r="D69" s="287">
        <v>761</v>
      </c>
      <c r="E69" s="290">
        <f t="shared" ref="E68:E131" si="1">IF(C69&gt;0,D69/C69-1,IF(C69&lt;0,-(D69/C69-1),""))</f>
        <v>0.057</v>
      </c>
    </row>
    <row r="70" ht="38" customHeight="1" spans="1:5">
      <c r="A70" s="288" t="s">
        <v>2744</v>
      </c>
      <c r="B70" s="286" t="s">
        <v>2745</v>
      </c>
      <c r="C70" s="287">
        <v>38</v>
      </c>
      <c r="D70" s="287">
        <v>110</v>
      </c>
      <c r="E70" s="290">
        <f t="shared" si="1"/>
        <v>1.895</v>
      </c>
    </row>
    <row r="71" ht="38" customHeight="1" spans="1:5">
      <c r="A71" s="288" t="s">
        <v>2746</v>
      </c>
      <c r="B71" s="286" t="s">
        <v>2747</v>
      </c>
      <c r="C71" s="287">
        <v>254</v>
      </c>
      <c r="D71" s="287">
        <v>26</v>
      </c>
      <c r="E71" s="290">
        <f t="shared" si="1"/>
        <v>-0.898</v>
      </c>
    </row>
    <row r="72" ht="38" customHeight="1" spans="1:5">
      <c r="A72" s="288" t="s">
        <v>2748</v>
      </c>
      <c r="B72" s="286" t="s">
        <v>2749</v>
      </c>
      <c r="C72" s="287"/>
      <c r="D72" s="287"/>
      <c r="E72" s="290"/>
    </row>
    <row r="73" ht="38" customHeight="1" spans="1:5">
      <c r="A73" s="288" t="s">
        <v>2750</v>
      </c>
      <c r="B73" s="286" t="s">
        <v>2697</v>
      </c>
      <c r="C73" s="287"/>
      <c r="D73" s="287"/>
      <c r="E73" s="290" t="str">
        <f t="shared" si="1"/>
        <v/>
      </c>
    </row>
    <row r="74" ht="38" customHeight="1" spans="1:5">
      <c r="A74" s="288" t="s">
        <v>2751</v>
      </c>
      <c r="B74" s="286" t="s">
        <v>2699</v>
      </c>
      <c r="C74" s="287"/>
      <c r="D74" s="287"/>
      <c r="E74" s="290" t="str">
        <f t="shared" si="1"/>
        <v/>
      </c>
    </row>
    <row r="75" ht="38" customHeight="1" spans="1:5">
      <c r="A75" s="288" t="s">
        <v>2752</v>
      </c>
      <c r="B75" s="286" t="s">
        <v>2753</v>
      </c>
      <c r="C75" s="287"/>
      <c r="D75" s="287"/>
      <c r="E75" s="290" t="str">
        <f t="shared" si="1"/>
        <v/>
      </c>
    </row>
    <row r="76" ht="38" customHeight="1" spans="1:5">
      <c r="A76" s="288" t="s">
        <v>2754</v>
      </c>
      <c r="B76" s="286" t="s">
        <v>2755</v>
      </c>
      <c r="C76" s="287"/>
      <c r="D76" s="287"/>
      <c r="E76" s="290"/>
    </row>
    <row r="77" ht="38" customHeight="1" spans="1:5">
      <c r="A77" s="288" t="s">
        <v>2756</v>
      </c>
      <c r="B77" s="286" t="s">
        <v>2697</v>
      </c>
      <c r="C77" s="287"/>
      <c r="D77" s="287"/>
      <c r="E77" s="290" t="str">
        <f t="shared" si="1"/>
        <v/>
      </c>
    </row>
    <row r="78" ht="38" customHeight="1" spans="1:5">
      <c r="A78" s="288" t="s">
        <v>2757</v>
      </c>
      <c r="B78" s="286" t="s">
        <v>2699</v>
      </c>
      <c r="C78" s="287"/>
      <c r="D78" s="287"/>
      <c r="E78" s="290" t="str">
        <f t="shared" si="1"/>
        <v/>
      </c>
    </row>
    <row r="79" s="267" customFormat="1" ht="38" customHeight="1" spans="1:5">
      <c r="A79" s="288" t="s">
        <v>2758</v>
      </c>
      <c r="B79" s="286" t="s">
        <v>2759</v>
      </c>
      <c r="C79" s="287"/>
      <c r="D79" s="287"/>
      <c r="E79" s="290" t="str">
        <f t="shared" si="1"/>
        <v/>
      </c>
    </row>
    <row r="80" s="267" customFormat="1" ht="38" customHeight="1" spans="1:5">
      <c r="A80" s="288" t="s">
        <v>2760</v>
      </c>
      <c r="B80" s="286" t="s">
        <v>2761</v>
      </c>
      <c r="C80" s="287"/>
      <c r="D80" s="287"/>
      <c r="E80" s="290"/>
    </row>
    <row r="81" s="267" customFormat="1" ht="38" customHeight="1" spans="1:5">
      <c r="A81" s="288" t="s">
        <v>2762</v>
      </c>
      <c r="B81" s="286" t="s">
        <v>2731</v>
      </c>
      <c r="C81" s="287"/>
      <c r="D81" s="287"/>
      <c r="E81" s="290" t="str">
        <f t="shared" si="1"/>
        <v/>
      </c>
    </row>
    <row r="82" s="267" customFormat="1" ht="38" customHeight="1" spans="1:5">
      <c r="A82" s="288" t="s">
        <v>2763</v>
      </c>
      <c r="B82" s="286" t="s">
        <v>2733</v>
      </c>
      <c r="C82" s="287"/>
      <c r="D82" s="287"/>
      <c r="E82" s="290" t="str">
        <f t="shared" si="1"/>
        <v/>
      </c>
    </row>
    <row r="83" s="267" customFormat="1" ht="38" customHeight="1" spans="1:5">
      <c r="A83" s="288" t="s">
        <v>2764</v>
      </c>
      <c r="B83" s="286" t="s">
        <v>2735</v>
      </c>
      <c r="C83" s="287"/>
      <c r="D83" s="287"/>
      <c r="E83" s="290" t="str">
        <f t="shared" si="1"/>
        <v/>
      </c>
    </row>
    <row r="84" s="267" customFormat="1" ht="38" customHeight="1" spans="1:5">
      <c r="A84" s="288" t="s">
        <v>2765</v>
      </c>
      <c r="B84" s="286" t="s">
        <v>2737</v>
      </c>
      <c r="C84" s="287"/>
      <c r="D84" s="287"/>
      <c r="E84" s="290" t="str">
        <f t="shared" si="1"/>
        <v/>
      </c>
    </row>
    <row r="85" s="267" customFormat="1" ht="38" customHeight="1" spans="1:5">
      <c r="A85" s="288" t="s">
        <v>2766</v>
      </c>
      <c r="B85" s="286" t="s">
        <v>2767</v>
      </c>
      <c r="C85" s="287"/>
      <c r="D85" s="287"/>
      <c r="E85" s="290" t="str">
        <f t="shared" si="1"/>
        <v/>
      </c>
    </row>
    <row r="86" s="267" customFormat="1" ht="38" customHeight="1" spans="1:5">
      <c r="A86" s="288" t="s">
        <v>2768</v>
      </c>
      <c r="B86" s="286" t="s">
        <v>2769</v>
      </c>
      <c r="C86" s="287"/>
      <c r="D86" s="287"/>
      <c r="E86" s="290"/>
    </row>
    <row r="87" s="267" customFormat="1" ht="38" customHeight="1" spans="1:5">
      <c r="A87" s="288" t="s">
        <v>2770</v>
      </c>
      <c r="B87" s="286" t="s">
        <v>2743</v>
      </c>
      <c r="C87" s="287"/>
      <c r="D87" s="287"/>
      <c r="E87" s="290" t="str">
        <f t="shared" si="1"/>
        <v/>
      </c>
    </row>
    <row r="88" s="267" customFormat="1" ht="38" customHeight="1" spans="1:5">
      <c r="A88" s="288" t="s">
        <v>2771</v>
      </c>
      <c r="B88" s="286" t="s">
        <v>2772</v>
      </c>
      <c r="C88" s="287"/>
      <c r="D88" s="287"/>
      <c r="E88" s="290" t="str">
        <f t="shared" si="1"/>
        <v/>
      </c>
    </row>
    <row r="89" s="267" customFormat="1" ht="38" customHeight="1" spans="1:5">
      <c r="A89" s="288" t="s">
        <v>2773</v>
      </c>
      <c r="B89" s="286" t="s">
        <v>2774</v>
      </c>
      <c r="C89" s="287"/>
      <c r="D89" s="287"/>
      <c r="E89" s="290"/>
    </row>
    <row r="90" s="267" customFormat="1" ht="38" customHeight="1" spans="1:5">
      <c r="A90" s="288" t="s">
        <v>2775</v>
      </c>
      <c r="B90" s="286" t="s">
        <v>2697</v>
      </c>
      <c r="C90" s="287"/>
      <c r="D90" s="287"/>
      <c r="E90" s="290" t="str">
        <f t="shared" si="1"/>
        <v/>
      </c>
    </row>
    <row r="91" s="267" customFormat="1" ht="38" customHeight="1" spans="1:5">
      <c r="A91" s="288" t="s">
        <v>2776</v>
      </c>
      <c r="B91" s="286" t="s">
        <v>2699</v>
      </c>
      <c r="C91" s="287"/>
      <c r="D91" s="287"/>
      <c r="E91" s="290" t="str">
        <f t="shared" si="1"/>
        <v/>
      </c>
    </row>
    <row r="92" s="267" customFormat="1" ht="38" customHeight="1" spans="1:5">
      <c r="A92" s="288" t="s">
        <v>2777</v>
      </c>
      <c r="B92" s="286" t="s">
        <v>2701</v>
      </c>
      <c r="C92" s="287"/>
      <c r="D92" s="287"/>
      <c r="E92" s="290" t="str">
        <f t="shared" si="1"/>
        <v/>
      </c>
    </row>
    <row r="93" s="267" customFormat="1" ht="38" customHeight="1" spans="1:5">
      <c r="A93" s="288" t="s">
        <v>2778</v>
      </c>
      <c r="B93" s="286" t="s">
        <v>2703</v>
      </c>
      <c r="C93" s="287"/>
      <c r="D93" s="287"/>
      <c r="E93" s="290" t="str">
        <f t="shared" si="1"/>
        <v/>
      </c>
    </row>
    <row r="94" ht="38" customHeight="1" spans="1:5">
      <c r="A94" s="288" t="s">
        <v>2779</v>
      </c>
      <c r="B94" s="286" t="s">
        <v>2709</v>
      </c>
      <c r="C94" s="287"/>
      <c r="D94" s="287"/>
      <c r="E94" s="290" t="str">
        <f t="shared" si="1"/>
        <v/>
      </c>
    </row>
    <row r="95" ht="38" customHeight="1" spans="1:5">
      <c r="A95" s="288" t="s">
        <v>2780</v>
      </c>
      <c r="B95" s="286" t="s">
        <v>2713</v>
      </c>
      <c r="C95" s="287"/>
      <c r="D95" s="287"/>
      <c r="E95" s="290" t="str">
        <f t="shared" si="1"/>
        <v/>
      </c>
    </row>
    <row r="96" ht="38" customHeight="1" spans="1:5">
      <c r="A96" s="288" t="s">
        <v>2781</v>
      </c>
      <c r="B96" s="286" t="s">
        <v>2715</v>
      </c>
      <c r="C96" s="287"/>
      <c r="D96" s="287"/>
      <c r="E96" s="290" t="str">
        <f t="shared" si="1"/>
        <v/>
      </c>
    </row>
    <row r="97" s="267" customFormat="1" ht="38" customHeight="1" spans="1:5">
      <c r="A97" s="288" t="s">
        <v>2782</v>
      </c>
      <c r="B97" s="286" t="s">
        <v>2783</v>
      </c>
      <c r="C97" s="287"/>
      <c r="D97" s="287"/>
      <c r="E97" s="290" t="str">
        <f t="shared" si="1"/>
        <v/>
      </c>
    </row>
    <row r="98" s="267" customFormat="1" ht="38" customHeight="1" spans="1:5">
      <c r="A98" s="281" t="s">
        <v>160</v>
      </c>
      <c r="B98" s="282" t="s">
        <v>2784</v>
      </c>
      <c r="C98" s="284">
        <v>5</v>
      </c>
      <c r="D98" s="284">
        <v>5</v>
      </c>
      <c r="E98" s="290">
        <f t="shared" si="1"/>
        <v>0</v>
      </c>
    </row>
    <row r="99" ht="38" customHeight="1" spans="1:5">
      <c r="A99" s="288" t="s">
        <v>2785</v>
      </c>
      <c r="B99" s="286" t="s">
        <v>2786</v>
      </c>
      <c r="C99" s="287">
        <v>5</v>
      </c>
      <c r="D99" s="287">
        <v>5</v>
      </c>
      <c r="E99" s="290">
        <f t="shared" si="1"/>
        <v>0</v>
      </c>
    </row>
    <row r="100" s="267" customFormat="1" ht="38" customHeight="1" spans="1:5">
      <c r="A100" s="288" t="s">
        <v>2787</v>
      </c>
      <c r="B100" s="286" t="s">
        <v>2667</v>
      </c>
      <c r="C100" s="287"/>
      <c r="D100" s="287"/>
      <c r="E100" s="290" t="str">
        <f t="shared" si="1"/>
        <v/>
      </c>
    </row>
    <row r="101" s="267" customFormat="1" ht="38" customHeight="1" spans="1:5">
      <c r="A101" s="288" t="s">
        <v>2788</v>
      </c>
      <c r="B101" s="286" t="s">
        <v>2789</v>
      </c>
      <c r="C101" s="287"/>
      <c r="D101" s="287"/>
      <c r="E101" s="290" t="str">
        <f t="shared" si="1"/>
        <v/>
      </c>
    </row>
    <row r="102" s="267" customFormat="1" ht="38" customHeight="1" spans="1:5">
      <c r="A102" s="288" t="s">
        <v>2790</v>
      </c>
      <c r="B102" s="286" t="s">
        <v>2791</v>
      </c>
      <c r="C102" s="287"/>
      <c r="D102" s="287"/>
      <c r="E102" s="290" t="str">
        <f t="shared" si="1"/>
        <v/>
      </c>
    </row>
    <row r="103" s="267" customFormat="1" ht="38" customHeight="1" spans="1:5">
      <c r="A103" s="288" t="s">
        <v>2792</v>
      </c>
      <c r="B103" s="286" t="s">
        <v>2793</v>
      </c>
      <c r="C103" s="287">
        <v>5</v>
      </c>
      <c r="D103" s="287">
        <v>5</v>
      </c>
      <c r="E103" s="290">
        <f t="shared" si="1"/>
        <v>0</v>
      </c>
    </row>
    <row r="104" s="267" customFormat="1" ht="38" customHeight="1" spans="1:5">
      <c r="A104" s="288" t="s">
        <v>2794</v>
      </c>
      <c r="B104" s="286" t="s">
        <v>2795</v>
      </c>
      <c r="C104" s="287"/>
      <c r="D104" s="287"/>
      <c r="E104" s="290" t="str">
        <f t="shared" si="1"/>
        <v/>
      </c>
    </row>
    <row r="105" ht="38" customHeight="1" spans="1:5">
      <c r="A105" s="288" t="s">
        <v>2796</v>
      </c>
      <c r="B105" s="286" t="s">
        <v>2667</v>
      </c>
      <c r="C105" s="287"/>
      <c r="D105" s="287"/>
      <c r="E105" s="290" t="str">
        <f t="shared" si="1"/>
        <v/>
      </c>
    </row>
    <row r="106" s="267" customFormat="1" ht="38" customHeight="1" spans="1:5">
      <c r="A106" s="288" t="s">
        <v>2797</v>
      </c>
      <c r="B106" s="286" t="s">
        <v>2789</v>
      </c>
      <c r="C106" s="287"/>
      <c r="D106" s="287"/>
      <c r="E106" s="290" t="str">
        <f t="shared" si="1"/>
        <v/>
      </c>
    </row>
    <row r="107" s="267" customFormat="1" ht="38" customHeight="1" spans="1:5">
      <c r="A107" s="288" t="s">
        <v>2798</v>
      </c>
      <c r="B107" s="286" t="s">
        <v>2799</v>
      </c>
      <c r="C107" s="287"/>
      <c r="D107" s="287"/>
      <c r="E107" s="290" t="str">
        <f t="shared" si="1"/>
        <v/>
      </c>
    </row>
    <row r="108" s="267" customFormat="1" ht="38" customHeight="1" spans="1:5">
      <c r="A108" s="288" t="s">
        <v>2800</v>
      </c>
      <c r="B108" s="286" t="s">
        <v>2801</v>
      </c>
      <c r="C108" s="287"/>
      <c r="D108" s="287"/>
      <c r="E108" s="290" t="str">
        <f t="shared" si="1"/>
        <v/>
      </c>
    </row>
    <row r="109" ht="38" customHeight="1" spans="1:5">
      <c r="A109" s="288" t="s">
        <v>2802</v>
      </c>
      <c r="B109" s="286" t="s">
        <v>2803</v>
      </c>
      <c r="C109" s="287"/>
      <c r="D109" s="287"/>
      <c r="E109" s="290"/>
    </row>
    <row r="110" s="267" customFormat="1" ht="38" customHeight="1" spans="1:5">
      <c r="A110" s="288" t="s">
        <v>2804</v>
      </c>
      <c r="B110" s="286" t="s">
        <v>2805</v>
      </c>
      <c r="C110" s="287"/>
      <c r="D110" s="287"/>
      <c r="E110" s="290" t="str">
        <f t="shared" si="1"/>
        <v/>
      </c>
    </row>
    <row r="111" s="267" customFormat="1" ht="38" customHeight="1" spans="1:5">
      <c r="A111" s="288" t="s">
        <v>2806</v>
      </c>
      <c r="B111" s="286" t="s">
        <v>2807</v>
      </c>
      <c r="C111" s="287"/>
      <c r="D111" s="287"/>
      <c r="E111" s="290" t="str">
        <f t="shared" si="1"/>
        <v/>
      </c>
    </row>
    <row r="112" s="267" customFormat="1" ht="38" customHeight="1" spans="1:5">
      <c r="A112" s="288" t="s">
        <v>2808</v>
      </c>
      <c r="B112" s="286" t="s">
        <v>2809</v>
      </c>
      <c r="C112" s="287"/>
      <c r="D112" s="287"/>
      <c r="E112" s="290" t="str">
        <f t="shared" si="1"/>
        <v/>
      </c>
    </row>
    <row r="113" ht="38" customHeight="1" spans="1:5">
      <c r="A113" s="288" t="s">
        <v>2810</v>
      </c>
      <c r="B113" s="286" t="s">
        <v>2811</v>
      </c>
      <c r="C113" s="287"/>
      <c r="D113" s="287"/>
      <c r="E113" s="290" t="str">
        <f t="shared" si="1"/>
        <v/>
      </c>
    </row>
    <row r="114" s="267" customFormat="1" ht="38" customHeight="1" spans="1:5">
      <c r="A114" s="297">
        <v>21370</v>
      </c>
      <c r="B114" s="286" t="s">
        <v>2812</v>
      </c>
      <c r="C114" s="287"/>
      <c r="D114" s="287"/>
      <c r="E114" s="290"/>
    </row>
    <row r="115" s="267" customFormat="1" ht="38" customHeight="1" spans="1:5">
      <c r="A115" s="297">
        <v>2137001</v>
      </c>
      <c r="B115" s="286" t="s">
        <v>2667</v>
      </c>
      <c r="C115" s="287"/>
      <c r="D115" s="287"/>
      <c r="E115" s="290" t="str">
        <f t="shared" si="1"/>
        <v/>
      </c>
    </row>
    <row r="116" ht="38" customHeight="1" spans="1:5">
      <c r="A116" s="297">
        <v>2137099</v>
      </c>
      <c r="B116" s="286" t="s">
        <v>2813</v>
      </c>
      <c r="C116" s="287"/>
      <c r="D116" s="287"/>
      <c r="E116" s="290" t="str">
        <f t="shared" si="1"/>
        <v/>
      </c>
    </row>
    <row r="117" s="267" customFormat="1" ht="38" customHeight="1" spans="1:5">
      <c r="A117" s="297">
        <v>21371</v>
      </c>
      <c r="B117" s="286" t="s">
        <v>2814</v>
      </c>
      <c r="C117" s="287"/>
      <c r="D117" s="287"/>
      <c r="E117" s="290" t="str">
        <f t="shared" si="1"/>
        <v/>
      </c>
    </row>
    <row r="118" ht="38" customHeight="1" spans="1:5">
      <c r="A118" s="297">
        <v>2137101</v>
      </c>
      <c r="B118" s="286" t="s">
        <v>2805</v>
      </c>
      <c r="C118" s="287"/>
      <c r="D118" s="287"/>
      <c r="E118" s="290" t="str">
        <f t="shared" si="1"/>
        <v/>
      </c>
    </row>
    <row r="119" s="267" customFormat="1" ht="38" customHeight="1" spans="1:5">
      <c r="A119" s="297">
        <v>2137102</v>
      </c>
      <c r="B119" s="286" t="s">
        <v>2815</v>
      </c>
      <c r="C119" s="287"/>
      <c r="D119" s="287"/>
      <c r="E119" s="290" t="str">
        <f t="shared" si="1"/>
        <v/>
      </c>
    </row>
    <row r="120" s="267" customFormat="1" ht="38" customHeight="1" spans="1:5">
      <c r="A120" s="297">
        <v>2137103</v>
      </c>
      <c r="B120" s="286" t="s">
        <v>2809</v>
      </c>
      <c r="C120" s="287"/>
      <c r="D120" s="287"/>
      <c r="E120" s="290" t="str">
        <f t="shared" si="1"/>
        <v/>
      </c>
    </row>
    <row r="121" s="267" customFormat="1" ht="38" customHeight="1" spans="1:5">
      <c r="A121" s="297">
        <v>2137199</v>
      </c>
      <c r="B121" s="286" t="s">
        <v>2816</v>
      </c>
      <c r="C121" s="287"/>
      <c r="D121" s="287"/>
      <c r="E121" s="290" t="str">
        <f t="shared" si="1"/>
        <v/>
      </c>
    </row>
    <row r="122" s="267" customFormat="1" ht="38" customHeight="1" spans="1:5">
      <c r="A122" s="281" t="s">
        <v>162</v>
      </c>
      <c r="B122" s="282" t="s">
        <v>2817</v>
      </c>
      <c r="C122" s="284"/>
      <c r="D122" s="284"/>
      <c r="E122" s="294"/>
    </row>
    <row r="123" s="267" customFormat="1" ht="38" customHeight="1" spans="1:5">
      <c r="A123" s="288" t="s">
        <v>2818</v>
      </c>
      <c r="B123" s="286" t="s">
        <v>2819</v>
      </c>
      <c r="C123" s="287"/>
      <c r="D123" s="287"/>
      <c r="E123" s="290" t="str">
        <f t="shared" si="1"/>
        <v/>
      </c>
    </row>
    <row r="124" ht="38" customHeight="1" spans="1:5">
      <c r="A124" s="288" t="s">
        <v>2820</v>
      </c>
      <c r="B124" s="286" t="s">
        <v>2821</v>
      </c>
      <c r="C124" s="287"/>
      <c r="D124" s="287"/>
      <c r="E124" s="290" t="str">
        <f t="shared" si="1"/>
        <v/>
      </c>
    </row>
    <row r="125" s="267" customFormat="1" ht="38" customHeight="1" spans="1:5">
      <c r="A125" s="288" t="s">
        <v>2822</v>
      </c>
      <c r="B125" s="286" t="s">
        <v>2823</v>
      </c>
      <c r="C125" s="287"/>
      <c r="D125" s="287"/>
      <c r="E125" s="290" t="str">
        <f t="shared" si="1"/>
        <v/>
      </c>
    </row>
    <row r="126" s="267" customFormat="1" ht="38" customHeight="1" spans="1:5">
      <c r="A126" s="288" t="s">
        <v>2824</v>
      </c>
      <c r="B126" s="286" t="s">
        <v>2825</v>
      </c>
      <c r="C126" s="287"/>
      <c r="D126" s="287"/>
      <c r="E126" s="290" t="str">
        <f t="shared" si="1"/>
        <v/>
      </c>
    </row>
    <row r="127" s="267" customFormat="1" ht="38" customHeight="1" spans="1:5">
      <c r="A127" s="288" t="s">
        <v>2826</v>
      </c>
      <c r="B127" s="286" t="s">
        <v>2827</v>
      </c>
      <c r="C127" s="287"/>
      <c r="D127" s="287"/>
      <c r="E127" s="290" t="str">
        <f t="shared" si="1"/>
        <v/>
      </c>
    </row>
    <row r="128" ht="38" customHeight="1" spans="1:5">
      <c r="A128" s="288" t="s">
        <v>2828</v>
      </c>
      <c r="B128" s="286" t="s">
        <v>2829</v>
      </c>
      <c r="C128" s="287"/>
      <c r="D128" s="287"/>
      <c r="E128" s="290" t="str">
        <f t="shared" si="1"/>
        <v/>
      </c>
    </row>
    <row r="129" ht="38" customHeight="1" spans="1:5">
      <c r="A129" s="288" t="s">
        <v>2830</v>
      </c>
      <c r="B129" s="286" t="s">
        <v>2825</v>
      </c>
      <c r="C129" s="287"/>
      <c r="D129" s="287"/>
      <c r="E129" s="290" t="str">
        <f t="shared" si="1"/>
        <v/>
      </c>
    </row>
    <row r="130" s="267" customFormat="1" ht="38" customHeight="1" spans="1:5">
      <c r="A130" s="288" t="s">
        <v>2831</v>
      </c>
      <c r="B130" s="286" t="s">
        <v>2832</v>
      </c>
      <c r="C130" s="287"/>
      <c r="D130" s="287"/>
      <c r="E130" s="290" t="str">
        <f t="shared" si="1"/>
        <v/>
      </c>
    </row>
    <row r="131" ht="38" customHeight="1" spans="1:5">
      <c r="A131" s="288" t="s">
        <v>2833</v>
      </c>
      <c r="B131" s="286" t="s">
        <v>2834</v>
      </c>
      <c r="C131" s="287"/>
      <c r="D131" s="287"/>
      <c r="E131" s="290" t="str">
        <f t="shared" si="1"/>
        <v/>
      </c>
    </row>
    <row r="132" ht="38" customHeight="1" spans="1:5">
      <c r="A132" s="288" t="s">
        <v>2835</v>
      </c>
      <c r="B132" s="286" t="s">
        <v>2836</v>
      </c>
      <c r="C132" s="287"/>
      <c r="D132" s="287"/>
      <c r="E132" s="290" t="str">
        <f t="shared" ref="E132:E195" si="2">IF(C132&gt;0,D132/C132-1,IF(C132&lt;0,-(D132/C132-1),""))</f>
        <v/>
      </c>
    </row>
    <row r="133" s="267" customFormat="1" ht="38" customHeight="1" spans="1:5">
      <c r="A133" s="288" t="s">
        <v>2837</v>
      </c>
      <c r="B133" s="286" t="s">
        <v>2838</v>
      </c>
      <c r="C133" s="287"/>
      <c r="D133" s="287"/>
      <c r="E133" s="290"/>
    </row>
    <row r="134" s="267" customFormat="1" ht="38" customHeight="1" spans="1:5">
      <c r="A134" s="288" t="s">
        <v>2839</v>
      </c>
      <c r="B134" s="286" t="s">
        <v>2840</v>
      </c>
      <c r="C134" s="287"/>
      <c r="D134" s="287"/>
      <c r="E134" s="290" t="str">
        <f t="shared" si="2"/>
        <v/>
      </c>
    </row>
    <row r="135" s="267" customFormat="1" ht="38" customHeight="1" spans="1:5">
      <c r="A135" s="288" t="s">
        <v>2841</v>
      </c>
      <c r="B135" s="286" t="s">
        <v>2842</v>
      </c>
      <c r="C135" s="287"/>
      <c r="D135" s="287"/>
      <c r="E135" s="290" t="str">
        <f t="shared" si="2"/>
        <v/>
      </c>
    </row>
    <row r="136" s="267" customFormat="1" ht="38" customHeight="1" spans="1:5">
      <c r="A136" s="288" t="s">
        <v>2843</v>
      </c>
      <c r="B136" s="286" t="s">
        <v>2844</v>
      </c>
      <c r="C136" s="287"/>
      <c r="D136" s="287"/>
      <c r="E136" s="290" t="str">
        <f t="shared" si="2"/>
        <v/>
      </c>
    </row>
    <row r="137" s="267" customFormat="1" ht="38" customHeight="1" spans="1:5">
      <c r="A137" s="288" t="s">
        <v>2845</v>
      </c>
      <c r="B137" s="286" t="s">
        <v>2846</v>
      </c>
      <c r="C137" s="287"/>
      <c r="D137" s="287"/>
      <c r="E137" s="290" t="str">
        <f t="shared" si="2"/>
        <v/>
      </c>
    </row>
    <row r="138" s="267" customFormat="1" ht="38" customHeight="1" spans="1:5">
      <c r="A138" s="288" t="s">
        <v>2847</v>
      </c>
      <c r="B138" s="286" t="s">
        <v>2848</v>
      </c>
      <c r="C138" s="287"/>
      <c r="D138" s="287"/>
      <c r="E138" s="290"/>
    </row>
    <row r="139" s="267" customFormat="1" ht="38" customHeight="1" spans="1:5">
      <c r="A139" s="288" t="s">
        <v>2849</v>
      </c>
      <c r="B139" s="286" t="s">
        <v>2850</v>
      </c>
      <c r="C139" s="287"/>
      <c r="D139" s="287"/>
      <c r="E139" s="290" t="str">
        <f t="shared" si="2"/>
        <v/>
      </c>
    </row>
    <row r="140" s="267" customFormat="1" ht="38" customHeight="1" spans="1:5">
      <c r="A140" s="288" t="s">
        <v>2851</v>
      </c>
      <c r="B140" s="286" t="s">
        <v>2852</v>
      </c>
      <c r="C140" s="287"/>
      <c r="D140" s="287"/>
      <c r="E140" s="290" t="str">
        <f t="shared" si="2"/>
        <v/>
      </c>
    </row>
    <row r="141" s="267" customFormat="1" ht="38" customHeight="1" spans="1:5">
      <c r="A141" s="288" t="s">
        <v>2853</v>
      </c>
      <c r="B141" s="286" t="s">
        <v>2854</v>
      </c>
      <c r="C141" s="287"/>
      <c r="D141" s="287">
        <v>0</v>
      </c>
      <c r="E141" s="290" t="str">
        <f t="shared" si="2"/>
        <v/>
      </c>
    </row>
    <row r="142" s="267" customFormat="1" ht="38" customHeight="1" spans="1:5">
      <c r="A142" s="288" t="s">
        <v>2855</v>
      </c>
      <c r="B142" s="286" t="s">
        <v>2856</v>
      </c>
      <c r="C142" s="287"/>
      <c r="D142" s="287">
        <v>0</v>
      </c>
      <c r="E142" s="290" t="str">
        <f t="shared" si="2"/>
        <v/>
      </c>
    </row>
    <row r="143" s="267" customFormat="1" ht="38" customHeight="1" spans="1:5">
      <c r="A143" s="288" t="s">
        <v>2857</v>
      </c>
      <c r="B143" s="286" t="s">
        <v>2858</v>
      </c>
      <c r="C143" s="287"/>
      <c r="D143" s="287">
        <v>0</v>
      </c>
      <c r="E143" s="290" t="str">
        <f t="shared" si="2"/>
        <v/>
      </c>
    </row>
    <row r="144" s="267" customFormat="1" ht="38" customHeight="1" spans="1:5">
      <c r="A144" s="288" t="s">
        <v>2859</v>
      </c>
      <c r="B144" s="286" t="s">
        <v>2860</v>
      </c>
      <c r="C144" s="287"/>
      <c r="D144" s="287">
        <v>0</v>
      </c>
      <c r="E144" s="290" t="str">
        <f t="shared" si="2"/>
        <v/>
      </c>
    </row>
    <row r="145" s="267" customFormat="1" ht="38" customHeight="1" spans="1:5">
      <c r="A145" s="288" t="s">
        <v>2861</v>
      </c>
      <c r="B145" s="286" t="s">
        <v>2862</v>
      </c>
      <c r="C145" s="287"/>
      <c r="D145" s="287">
        <v>0</v>
      </c>
      <c r="E145" s="290" t="str">
        <f t="shared" si="2"/>
        <v/>
      </c>
    </row>
    <row r="146" s="267" customFormat="1" ht="38" customHeight="1" spans="1:5">
      <c r="A146" s="288" t="s">
        <v>2863</v>
      </c>
      <c r="B146" s="286" t="s">
        <v>2864</v>
      </c>
      <c r="C146" s="287"/>
      <c r="D146" s="287"/>
      <c r="E146" s="290" t="str">
        <f t="shared" si="2"/>
        <v/>
      </c>
    </row>
    <row r="147" s="267" customFormat="1" ht="38" customHeight="1" spans="1:5">
      <c r="A147" s="288" t="s">
        <v>2865</v>
      </c>
      <c r="B147" s="286" t="s">
        <v>2866</v>
      </c>
      <c r="C147" s="287"/>
      <c r="D147" s="287">
        <f>SUM(D148:D153)</f>
        <v>0</v>
      </c>
      <c r="E147" s="290" t="str">
        <f t="shared" si="2"/>
        <v/>
      </c>
    </row>
    <row r="148" s="267" customFormat="1" ht="38" customHeight="1" spans="1:5">
      <c r="A148" s="288" t="s">
        <v>2867</v>
      </c>
      <c r="B148" s="286" t="s">
        <v>2868</v>
      </c>
      <c r="C148" s="287"/>
      <c r="D148" s="287">
        <v>0</v>
      </c>
      <c r="E148" s="290" t="str">
        <f t="shared" si="2"/>
        <v/>
      </c>
    </row>
    <row r="149" s="267" customFormat="1" ht="38" customHeight="1" spans="1:5">
      <c r="A149" s="288" t="s">
        <v>2869</v>
      </c>
      <c r="B149" s="286" t="s">
        <v>2870</v>
      </c>
      <c r="C149" s="287"/>
      <c r="D149" s="287">
        <v>0</v>
      </c>
      <c r="E149" s="290" t="str">
        <f t="shared" si="2"/>
        <v/>
      </c>
    </row>
    <row r="150" ht="38" customHeight="1" spans="1:5">
      <c r="A150" s="288" t="s">
        <v>2871</v>
      </c>
      <c r="B150" s="286" t="s">
        <v>2872</v>
      </c>
      <c r="C150" s="287"/>
      <c r="D150" s="287">
        <v>0</v>
      </c>
      <c r="E150" s="290" t="str">
        <f t="shared" si="2"/>
        <v/>
      </c>
    </row>
    <row r="151" ht="38" customHeight="1" spans="1:5">
      <c r="A151" s="288" t="s">
        <v>2873</v>
      </c>
      <c r="B151" s="286" t="s">
        <v>2874</v>
      </c>
      <c r="C151" s="287"/>
      <c r="D151" s="287">
        <v>0</v>
      </c>
      <c r="E151" s="290" t="str">
        <f t="shared" si="2"/>
        <v/>
      </c>
    </row>
    <row r="152" s="267" customFormat="1" ht="38" customHeight="1" spans="1:5">
      <c r="A152" s="288" t="s">
        <v>2875</v>
      </c>
      <c r="B152" s="286" t="s">
        <v>2876</v>
      </c>
      <c r="C152" s="287"/>
      <c r="D152" s="287">
        <v>0</v>
      </c>
      <c r="E152" s="290" t="str">
        <f t="shared" si="2"/>
        <v/>
      </c>
    </row>
    <row r="153" ht="38" customHeight="1" spans="1:5">
      <c r="A153" s="288" t="s">
        <v>2877</v>
      </c>
      <c r="B153" s="286" t="s">
        <v>2878</v>
      </c>
      <c r="C153" s="287"/>
      <c r="D153" s="287">
        <v>0</v>
      </c>
      <c r="E153" s="290" t="str">
        <f t="shared" si="2"/>
        <v/>
      </c>
    </row>
    <row r="154" ht="38" customHeight="1" spans="1:5">
      <c r="A154" s="288" t="s">
        <v>2879</v>
      </c>
      <c r="B154" s="286" t="s">
        <v>2880</v>
      </c>
      <c r="C154" s="287"/>
      <c r="D154" s="287"/>
      <c r="E154" s="290"/>
    </row>
    <row r="155" s="267" customFormat="1" ht="38" customHeight="1" spans="1:5">
      <c r="A155" s="288" t="s">
        <v>2881</v>
      </c>
      <c r="B155" s="286" t="s">
        <v>2882</v>
      </c>
      <c r="C155" s="287"/>
      <c r="D155" s="287"/>
      <c r="E155" s="290" t="str">
        <f t="shared" si="2"/>
        <v/>
      </c>
    </row>
    <row r="156" s="267" customFormat="1" ht="38" customHeight="1" spans="1:5">
      <c r="A156" s="288" t="s">
        <v>2883</v>
      </c>
      <c r="B156" s="286" t="s">
        <v>2884</v>
      </c>
      <c r="C156" s="287"/>
      <c r="D156" s="287"/>
      <c r="E156" s="290" t="str">
        <f t="shared" si="2"/>
        <v/>
      </c>
    </row>
    <row r="157" s="267" customFormat="1" ht="38" customHeight="1" spans="1:5">
      <c r="A157" s="288" t="s">
        <v>2885</v>
      </c>
      <c r="B157" s="286" t="s">
        <v>2886</v>
      </c>
      <c r="C157" s="287"/>
      <c r="D157" s="287"/>
      <c r="E157" s="290" t="str">
        <f t="shared" si="2"/>
        <v/>
      </c>
    </row>
    <row r="158" s="267" customFormat="1" ht="38" customHeight="1" spans="1:5">
      <c r="A158" s="288" t="s">
        <v>2887</v>
      </c>
      <c r="B158" s="286" t="s">
        <v>2888</v>
      </c>
      <c r="C158" s="287"/>
      <c r="D158" s="287"/>
      <c r="E158" s="290" t="str">
        <f t="shared" si="2"/>
        <v/>
      </c>
    </row>
    <row r="159" s="267" customFormat="1" ht="38" customHeight="1" spans="1:5">
      <c r="A159" s="288" t="s">
        <v>2889</v>
      </c>
      <c r="B159" s="286" t="s">
        <v>2890</v>
      </c>
      <c r="C159" s="287"/>
      <c r="D159" s="287"/>
      <c r="E159" s="290" t="str">
        <f t="shared" si="2"/>
        <v/>
      </c>
    </row>
    <row r="160" s="267" customFormat="1" ht="38" customHeight="1" spans="1:5">
      <c r="A160" s="288" t="s">
        <v>2891</v>
      </c>
      <c r="B160" s="286" t="s">
        <v>2892</v>
      </c>
      <c r="C160" s="287"/>
      <c r="D160" s="287"/>
      <c r="E160" s="290" t="str">
        <f t="shared" si="2"/>
        <v/>
      </c>
    </row>
    <row r="161" s="267" customFormat="1" ht="38" customHeight="1" spans="1:5">
      <c r="A161" s="288" t="s">
        <v>2893</v>
      </c>
      <c r="B161" s="286" t="s">
        <v>2894</v>
      </c>
      <c r="C161" s="287"/>
      <c r="D161" s="287">
        <v>0</v>
      </c>
      <c r="E161" s="290" t="str">
        <f t="shared" si="2"/>
        <v/>
      </c>
    </row>
    <row r="162" ht="38" customHeight="1" spans="1:5">
      <c r="A162" s="288" t="s">
        <v>2895</v>
      </c>
      <c r="B162" s="286" t="s">
        <v>2896</v>
      </c>
      <c r="C162" s="287"/>
      <c r="D162" s="287">
        <v>0</v>
      </c>
      <c r="E162" s="290" t="str">
        <f t="shared" si="2"/>
        <v/>
      </c>
    </row>
    <row r="163" ht="38" customHeight="1" spans="1:5">
      <c r="A163" s="288" t="s">
        <v>2897</v>
      </c>
      <c r="B163" s="286" t="s">
        <v>2898</v>
      </c>
      <c r="C163" s="287"/>
      <c r="D163" s="287">
        <f>SUM(D164:D165)</f>
        <v>0</v>
      </c>
      <c r="E163" s="290" t="str">
        <f t="shared" si="2"/>
        <v/>
      </c>
    </row>
    <row r="164" s="267" customFormat="1" ht="38" customHeight="1" spans="1:5">
      <c r="A164" s="288" t="s">
        <v>2899</v>
      </c>
      <c r="B164" s="286" t="s">
        <v>2821</v>
      </c>
      <c r="C164" s="287"/>
      <c r="D164" s="287">
        <v>0</v>
      </c>
      <c r="E164" s="290" t="str">
        <f t="shared" si="2"/>
        <v/>
      </c>
    </row>
    <row r="165" s="267" customFormat="1" ht="38" customHeight="1" spans="1:5">
      <c r="A165" s="288" t="s">
        <v>2900</v>
      </c>
      <c r="B165" s="286" t="s">
        <v>2901</v>
      </c>
      <c r="C165" s="287"/>
      <c r="D165" s="287"/>
      <c r="E165" s="290" t="str">
        <f t="shared" si="2"/>
        <v/>
      </c>
    </row>
    <row r="166" s="267" customFormat="1" ht="38" customHeight="1" spans="1:5">
      <c r="A166" s="288" t="s">
        <v>2902</v>
      </c>
      <c r="B166" s="286" t="s">
        <v>2903</v>
      </c>
      <c r="C166" s="287"/>
      <c r="D166" s="287"/>
      <c r="E166" s="290"/>
    </row>
    <row r="167" s="267" customFormat="1" ht="38" customHeight="1" spans="1:5">
      <c r="A167" s="288" t="s">
        <v>2904</v>
      </c>
      <c r="B167" s="286" t="s">
        <v>2821</v>
      </c>
      <c r="C167" s="287"/>
      <c r="D167" s="287"/>
      <c r="E167" s="290" t="str">
        <f t="shared" si="2"/>
        <v/>
      </c>
    </row>
    <row r="168" s="267" customFormat="1" ht="38" customHeight="1" spans="1:5">
      <c r="A168" s="288" t="s">
        <v>2905</v>
      </c>
      <c r="B168" s="286" t="s">
        <v>2906</v>
      </c>
      <c r="C168" s="287"/>
      <c r="D168" s="287"/>
      <c r="E168" s="290" t="str">
        <f t="shared" si="2"/>
        <v/>
      </c>
    </row>
    <row r="169" s="267" customFormat="1" ht="38" customHeight="1" spans="1:5">
      <c r="A169" s="288" t="s">
        <v>2907</v>
      </c>
      <c r="B169" s="286" t="s">
        <v>2908</v>
      </c>
      <c r="C169" s="287"/>
      <c r="D169" s="287">
        <v>0</v>
      </c>
      <c r="E169" s="290" t="str">
        <f t="shared" si="2"/>
        <v/>
      </c>
    </row>
    <row r="170" ht="38" customHeight="1" spans="1:5">
      <c r="A170" s="288" t="s">
        <v>2909</v>
      </c>
      <c r="B170" s="286" t="s">
        <v>2910</v>
      </c>
      <c r="C170" s="287"/>
      <c r="D170" s="287">
        <f>SUM(D171:D173)</f>
        <v>0</v>
      </c>
      <c r="E170" s="290" t="str">
        <f t="shared" si="2"/>
        <v/>
      </c>
    </row>
    <row r="171" ht="38" customHeight="1" spans="1:5">
      <c r="A171" s="288" t="s">
        <v>2911</v>
      </c>
      <c r="B171" s="286" t="s">
        <v>2840</v>
      </c>
      <c r="C171" s="287"/>
      <c r="D171" s="287">
        <v>0</v>
      </c>
      <c r="E171" s="290" t="str">
        <f t="shared" si="2"/>
        <v/>
      </c>
    </row>
    <row r="172" ht="38" customHeight="1" spans="1:5">
      <c r="A172" s="288" t="s">
        <v>2912</v>
      </c>
      <c r="B172" s="286" t="s">
        <v>2844</v>
      </c>
      <c r="C172" s="287"/>
      <c r="D172" s="287">
        <v>0</v>
      </c>
      <c r="E172" s="290" t="str">
        <f t="shared" si="2"/>
        <v/>
      </c>
    </row>
    <row r="173" s="267" customFormat="1" ht="38" customHeight="1" spans="1:5">
      <c r="A173" s="288" t="s">
        <v>2913</v>
      </c>
      <c r="B173" s="286" t="s">
        <v>2914</v>
      </c>
      <c r="C173" s="287"/>
      <c r="D173" s="287">
        <v>0</v>
      </c>
      <c r="E173" s="290" t="str">
        <f t="shared" si="2"/>
        <v/>
      </c>
    </row>
    <row r="174" ht="38" customHeight="1" spans="1:5">
      <c r="A174" s="281" t="s">
        <v>164</v>
      </c>
      <c r="B174" s="282" t="s">
        <v>2915</v>
      </c>
      <c r="C174" s="284"/>
      <c r="D174" s="284"/>
      <c r="E174" s="294"/>
    </row>
    <row r="175" ht="38" customHeight="1" spans="1:5">
      <c r="A175" s="288" t="s">
        <v>2916</v>
      </c>
      <c r="B175" s="286" t="s">
        <v>2917</v>
      </c>
      <c r="C175" s="287"/>
      <c r="D175" s="287"/>
      <c r="E175" s="290"/>
    </row>
    <row r="176" ht="38" customHeight="1" spans="1:5">
      <c r="A176" s="288" t="s">
        <v>2918</v>
      </c>
      <c r="B176" s="286" t="s">
        <v>2919</v>
      </c>
      <c r="C176" s="287"/>
      <c r="D176" s="287"/>
      <c r="E176" s="290" t="str">
        <f t="shared" si="2"/>
        <v/>
      </c>
    </row>
    <row r="177" s="267" customFormat="1" ht="38" customHeight="1" spans="1:5">
      <c r="A177" s="288" t="s">
        <v>2920</v>
      </c>
      <c r="B177" s="286" t="s">
        <v>2921</v>
      </c>
      <c r="C177" s="287"/>
      <c r="D177" s="287">
        <v>0</v>
      </c>
      <c r="E177" s="290" t="str">
        <f t="shared" si="2"/>
        <v/>
      </c>
    </row>
    <row r="178" s="267" customFormat="1" ht="38" customHeight="1" spans="1:5">
      <c r="A178" s="281" t="s">
        <v>186</v>
      </c>
      <c r="B178" s="282" t="s">
        <v>2922</v>
      </c>
      <c r="C178" s="284">
        <v>126542</v>
      </c>
      <c r="D178" s="284">
        <v>136</v>
      </c>
      <c r="E178" s="290">
        <f t="shared" si="2"/>
        <v>-0.999</v>
      </c>
    </row>
    <row r="179" ht="38" customHeight="1" spans="1:5">
      <c r="A179" s="288" t="s">
        <v>2923</v>
      </c>
      <c r="B179" s="286" t="s">
        <v>2924</v>
      </c>
      <c r="C179" s="287">
        <v>126000</v>
      </c>
      <c r="D179" s="287"/>
      <c r="E179" s="290"/>
    </row>
    <row r="180" ht="38" customHeight="1" spans="1:5">
      <c r="A180" s="288" t="s">
        <v>2925</v>
      </c>
      <c r="B180" s="286" t="s">
        <v>2926</v>
      </c>
      <c r="C180" s="287"/>
      <c r="D180" s="287"/>
      <c r="E180" s="290" t="str">
        <f t="shared" si="2"/>
        <v/>
      </c>
    </row>
    <row r="181" s="267" customFormat="1" ht="38" customHeight="1" spans="1:5">
      <c r="A181" s="288" t="s">
        <v>2927</v>
      </c>
      <c r="B181" s="286" t="s">
        <v>2928</v>
      </c>
      <c r="C181" s="287">
        <v>126000</v>
      </c>
      <c r="D181" s="287"/>
      <c r="E181" s="290">
        <f t="shared" si="2"/>
        <v>-1</v>
      </c>
    </row>
    <row r="182" s="267" customFormat="1" ht="38" customHeight="1" spans="1:5">
      <c r="A182" s="288" t="s">
        <v>2929</v>
      </c>
      <c r="B182" s="286" t="s">
        <v>2930</v>
      </c>
      <c r="D182" s="287"/>
      <c r="E182" s="290">
        <f>IF(C181&gt;0,D182/C181-1,IF(C181&lt;0,-(D182/C181-1),""))</f>
        <v>-1</v>
      </c>
    </row>
    <row r="183" ht="38" customHeight="1" spans="1:5">
      <c r="A183" s="288" t="s">
        <v>2931</v>
      </c>
      <c r="B183" s="286" t="s">
        <v>2932</v>
      </c>
      <c r="C183" s="287"/>
      <c r="D183" s="287"/>
      <c r="E183" s="290"/>
    </row>
    <row r="184" s="267" customFormat="1" ht="38" customHeight="1" spans="1:5">
      <c r="A184" s="288" t="s">
        <v>2933</v>
      </c>
      <c r="B184" s="286" t="s">
        <v>2934</v>
      </c>
      <c r="C184" s="287"/>
      <c r="D184" s="287"/>
      <c r="E184" s="290" t="str">
        <f t="shared" si="2"/>
        <v/>
      </c>
    </row>
    <row r="185" ht="38" customHeight="1" spans="1:5">
      <c r="A185" s="288" t="s">
        <v>2935</v>
      </c>
      <c r="B185" s="286" t="s">
        <v>2936</v>
      </c>
      <c r="C185" s="287"/>
      <c r="D185" s="287"/>
      <c r="E185" s="290" t="str">
        <f t="shared" si="2"/>
        <v/>
      </c>
    </row>
    <row r="186" ht="38" customHeight="1" spans="1:5">
      <c r="A186" s="288" t="s">
        <v>2937</v>
      </c>
      <c r="B186" s="286" t="s">
        <v>2938</v>
      </c>
      <c r="C186" s="287"/>
      <c r="D186" s="287"/>
      <c r="E186" s="290" t="str">
        <f t="shared" si="2"/>
        <v/>
      </c>
    </row>
    <row r="187" ht="38" customHeight="1" spans="1:5">
      <c r="A187" s="288" t="s">
        <v>2939</v>
      </c>
      <c r="B187" s="286" t="s">
        <v>2940</v>
      </c>
      <c r="C187" s="287"/>
      <c r="D187" s="287"/>
      <c r="E187" s="290" t="str">
        <f t="shared" si="2"/>
        <v/>
      </c>
    </row>
    <row r="188" ht="38" customHeight="1" spans="1:5">
      <c r="A188" s="288" t="s">
        <v>2941</v>
      </c>
      <c r="B188" s="286" t="s">
        <v>2942</v>
      </c>
      <c r="C188" s="287"/>
      <c r="D188" s="287"/>
      <c r="E188" s="290" t="str">
        <f t="shared" si="2"/>
        <v/>
      </c>
    </row>
    <row r="189" ht="38" customHeight="1" spans="1:5">
      <c r="A189" s="288" t="s">
        <v>2943</v>
      </c>
      <c r="B189" s="286" t="s">
        <v>2944</v>
      </c>
      <c r="C189" s="287"/>
      <c r="D189" s="287">
        <v>0</v>
      </c>
      <c r="E189" s="290" t="str">
        <f t="shared" si="2"/>
        <v/>
      </c>
    </row>
    <row r="190" s="267" customFormat="1" ht="38" customHeight="1" spans="1:5">
      <c r="A190" s="288" t="s">
        <v>2945</v>
      </c>
      <c r="B190" s="286" t="s">
        <v>2946</v>
      </c>
      <c r="C190" s="287"/>
      <c r="D190" s="287"/>
      <c r="E190" s="290" t="str">
        <f t="shared" si="2"/>
        <v/>
      </c>
    </row>
    <row r="191" ht="38" customHeight="1" spans="1:5">
      <c r="A191" s="288" t="s">
        <v>2947</v>
      </c>
      <c r="B191" s="286" t="s">
        <v>2948</v>
      </c>
      <c r="C191" s="287"/>
      <c r="D191" s="287"/>
      <c r="E191" s="290" t="str">
        <f t="shared" si="2"/>
        <v/>
      </c>
    </row>
    <row r="192" ht="38" customHeight="1" spans="1:5">
      <c r="A192" s="288" t="s">
        <v>2949</v>
      </c>
      <c r="B192" s="286" t="s">
        <v>2950</v>
      </c>
      <c r="C192" s="287">
        <v>542</v>
      </c>
      <c r="D192" s="287">
        <v>136</v>
      </c>
      <c r="E192" s="290">
        <f t="shared" si="2"/>
        <v>-0.749</v>
      </c>
    </row>
    <row r="193" ht="38" customHeight="1" spans="1:5">
      <c r="A193" s="297">
        <v>2296001</v>
      </c>
      <c r="B193" s="286" t="s">
        <v>2951</v>
      </c>
      <c r="C193" s="287"/>
      <c r="D193" s="287"/>
      <c r="E193" s="290" t="str">
        <f t="shared" si="2"/>
        <v/>
      </c>
    </row>
    <row r="194" s="267" customFormat="1" ht="38" customHeight="1" spans="1:5">
      <c r="A194" s="288" t="s">
        <v>2952</v>
      </c>
      <c r="B194" s="286" t="s">
        <v>2953</v>
      </c>
      <c r="C194" s="287">
        <v>220</v>
      </c>
      <c r="D194" s="287">
        <v>78</v>
      </c>
      <c r="E194" s="290">
        <f t="shared" si="2"/>
        <v>-0.645</v>
      </c>
    </row>
    <row r="195" ht="38" customHeight="1" spans="1:5">
      <c r="A195" s="288" t="s">
        <v>2954</v>
      </c>
      <c r="B195" s="286" t="s">
        <v>2955</v>
      </c>
      <c r="C195" s="287">
        <v>174</v>
      </c>
      <c r="D195" s="287">
        <v>30</v>
      </c>
      <c r="E195" s="290">
        <f t="shared" si="2"/>
        <v>-0.828</v>
      </c>
    </row>
    <row r="196" ht="38" customHeight="1" spans="1:5">
      <c r="A196" s="288" t="s">
        <v>2956</v>
      </c>
      <c r="B196" s="286" t="s">
        <v>2957</v>
      </c>
      <c r="C196" s="287"/>
      <c r="D196" s="287"/>
      <c r="E196" s="290" t="str">
        <f t="shared" ref="E196:E259" si="3">IF(C196&gt;0,D196/C196-1,IF(C196&lt;0,-(D196/C196-1),""))</f>
        <v/>
      </c>
    </row>
    <row r="197" ht="38" customHeight="1" spans="1:5">
      <c r="A197" s="288" t="s">
        <v>2958</v>
      </c>
      <c r="B197" s="286" t="s">
        <v>2959</v>
      </c>
      <c r="C197" s="287"/>
      <c r="D197" s="287"/>
      <c r="E197" s="290" t="str">
        <f t="shared" si="3"/>
        <v/>
      </c>
    </row>
    <row r="198" ht="38" customHeight="1" spans="1:5">
      <c r="A198" s="288" t="s">
        <v>2960</v>
      </c>
      <c r="B198" s="286" t="s">
        <v>2961</v>
      </c>
      <c r="C198" s="287">
        <v>57</v>
      </c>
      <c r="D198" s="287">
        <v>5</v>
      </c>
      <c r="E198" s="290">
        <f t="shared" si="3"/>
        <v>-0.912</v>
      </c>
    </row>
    <row r="199" s="267" customFormat="1" ht="38" customHeight="1" spans="1:5">
      <c r="A199" s="288" t="s">
        <v>2962</v>
      </c>
      <c r="B199" s="286" t="s">
        <v>2963</v>
      </c>
      <c r="C199" s="287"/>
      <c r="D199" s="287"/>
      <c r="E199" s="290" t="str">
        <f t="shared" si="3"/>
        <v/>
      </c>
    </row>
    <row r="200" s="267" customFormat="1" ht="38" customHeight="1" spans="1:5">
      <c r="A200" s="288" t="s">
        <v>2964</v>
      </c>
      <c r="B200" s="286" t="s">
        <v>2965</v>
      </c>
      <c r="C200" s="287"/>
      <c r="D200" s="287"/>
      <c r="E200" s="290" t="str">
        <f t="shared" si="3"/>
        <v/>
      </c>
    </row>
    <row r="201" s="267" customFormat="1" ht="38" customHeight="1" spans="1:5">
      <c r="A201" s="288" t="s">
        <v>2966</v>
      </c>
      <c r="B201" s="286" t="s">
        <v>2967</v>
      </c>
      <c r="C201" s="287"/>
      <c r="D201" s="287"/>
      <c r="E201" s="290" t="str">
        <f t="shared" si="3"/>
        <v/>
      </c>
    </row>
    <row r="202" ht="38" customHeight="1" spans="1:5">
      <c r="A202" s="288" t="s">
        <v>2968</v>
      </c>
      <c r="B202" s="286" t="s">
        <v>2969</v>
      </c>
      <c r="C202" s="287"/>
      <c r="D202" s="287"/>
      <c r="E202" s="290" t="str">
        <f t="shared" si="3"/>
        <v/>
      </c>
    </row>
    <row r="203" s="267" customFormat="1" ht="38" customHeight="1" spans="1:5">
      <c r="A203" s="288" t="s">
        <v>2970</v>
      </c>
      <c r="B203" s="286" t="s">
        <v>2971</v>
      </c>
      <c r="C203" s="287">
        <v>91</v>
      </c>
      <c r="D203" s="287">
        <v>23</v>
      </c>
      <c r="E203" s="290">
        <f t="shared" si="3"/>
        <v>-0.747</v>
      </c>
    </row>
    <row r="204" s="267" customFormat="1" ht="38" customHeight="1" spans="1:5">
      <c r="A204" s="281" t="s">
        <v>182</v>
      </c>
      <c r="B204" s="282" t="s">
        <v>2972</v>
      </c>
      <c r="C204" s="284">
        <v>6711</v>
      </c>
      <c r="D204" s="284">
        <v>10723</v>
      </c>
      <c r="E204" s="290">
        <f t="shared" si="3"/>
        <v>0.598</v>
      </c>
    </row>
    <row r="205" s="267" customFormat="1" ht="38" customHeight="1" spans="1:5">
      <c r="A205" s="288" t="s">
        <v>2973</v>
      </c>
      <c r="B205" s="286" t="s">
        <v>2974</v>
      </c>
      <c r="C205" s="287"/>
      <c r="D205" s="287">
        <v>0</v>
      </c>
      <c r="E205" s="290" t="str">
        <f t="shared" si="3"/>
        <v/>
      </c>
    </row>
    <row r="206" s="267" customFormat="1" ht="38" customHeight="1" spans="1:5">
      <c r="A206" s="288" t="s">
        <v>2975</v>
      </c>
      <c r="B206" s="286" t="s">
        <v>2976</v>
      </c>
      <c r="C206" s="287"/>
      <c r="D206" s="287">
        <v>0</v>
      </c>
      <c r="E206" s="290" t="str">
        <f t="shared" si="3"/>
        <v/>
      </c>
    </row>
    <row r="207" s="267" customFormat="1" ht="38" customHeight="1" spans="1:5">
      <c r="A207" s="288" t="s">
        <v>2977</v>
      </c>
      <c r="B207" s="286" t="s">
        <v>2978</v>
      </c>
      <c r="C207" s="287"/>
      <c r="D207" s="287">
        <v>0</v>
      </c>
      <c r="E207" s="290" t="str">
        <f t="shared" si="3"/>
        <v/>
      </c>
    </row>
    <row r="208" s="267" customFormat="1" ht="38" customHeight="1" spans="1:5">
      <c r="A208" s="288" t="s">
        <v>2979</v>
      </c>
      <c r="B208" s="286" t="s">
        <v>2980</v>
      </c>
      <c r="C208" s="287"/>
      <c r="D208" s="287"/>
      <c r="E208" s="290" t="str">
        <f t="shared" si="3"/>
        <v/>
      </c>
    </row>
    <row r="209" s="267" customFormat="1" ht="38" customHeight="1" spans="1:5">
      <c r="A209" s="288" t="s">
        <v>2981</v>
      </c>
      <c r="B209" s="286" t="s">
        <v>2982</v>
      </c>
      <c r="C209" s="287"/>
      <c r="D209" s="287">
        <v>0</v>
      </c>
      <c r="E209" s="290" t="str">
        <f t="shared" si="3"/>
        <v/>
      </c>
    </row>
    <row r="210" ht="38" customHeight="1" spans="1:5">
      <c r="A210" s="288" t="s">
        <v>2983</v>
      </c>
      <c r="B210" s="286" t="s">
        <v>2984</v>
      </c>
      <c r="C210" s="287"/>
      <c r="D210" s="287">
        <v>0</v>
      </c>
      <c r="E210" s="290" t="str">
        <f t="shared" si="3"/>
        <v/>
      </c>
    </row>
    <row r="211" ht="38" customHeight="1" spans="1:5">
      <c r="A211" s="288" t="s">
        <v>2985</v>
      </c>
      <c r="B211" s="286" t="s">
        <v>2986</v>
      </c>
      <c r="C211" s="287"/>
      <c r="D211" s="287">
        <v>0</v>
      </c>
      <c r="E211" s="290" t="str">
        <f t="shared" si="3"/>
        <v/>
      </c>
    </row>
    <row r="212" ht="38" customHeight="1" spans="1:5">
      <c r="A212" s="288" t="s">
        <v>2987</v>
      </c>
      <c r="B212" s="286" t="s">
        <v>2988</v>
      </c>
      <c r="C212" s="287"/>
      <c r="D212" s="287">
        <v>0</v>
      </c>
      <c r="E212" s="290" t="str">
        <f t="shared" si="3"/>
        <v/>
      </c>
    </row>
    <row r="213" ht="38" customHeight="1" spans="1:5">
      <c r="A213" s="288" t="s">
        <v>2989</v>
      </c>
      <c r="B213" s="286" t="s">
        <v>2990</v>
      </c>
      <c r="C213" s="287"/>
      <c r="D213" s="287">
        <v>0</v>
      </c>
      <c r="E213" s="290" t="str">
        <f t="shared" si="3"/>
        <v/>
      </c>
    </row>
    <row r="214" ht="38" customHeight="1" spans="1:5">
      <c r="A214" s="288" t="s">
        <v>2991</v>
      </c>
      <c r="B214" s="286" t="s">
        <v>2992</v>
      </c>
      <c r="C214" s="287"/>
      <c r="D214" s="287">
        <v>0</v>
      </c>
      <c r="E214" s="290" t="str">
        <f t="shared" si="3"/>
        <v/>
      </c>
    </row>
    <row r="215" ht="38" customHeight="1" spans="1:5">
      <c r="A215" s="288" t="s">
        <v>2993</v>
      </c>
      <c r="B215" s="286" t="s">
        <v>2994</v>
      </c>
      <c r="C215" s="287"/>
      <c r="D215" s="287">
        <v>0</v>
      </c>
      <c r="E215" s="290" t="str">
        <f t="shared" si="3"/>
        <v/>
      </c>
    </row>
    <row r="216" ht="38" customHeight="1" spans="1:5">
      <c r="A216" s="288" t="s">
        <v>2995</v>
      </c>
      <c r="B216" s="286" t="s">
        <v>2996</v>
      </c>
      <c r="C216" s="287"/>
      <c r="D216" s="287">
        <v>0</v>
      </c>
      <c r="E216" s="290" t="str">
        <f t="shared" si="3"/>
        <v/>
      </c>
    </row>
    <row r="217" s="267" customFormat="1" ht="38" customHeight="1" spans="1:5">
      <c r="A217" s="288" t="s">
        <v>2997</v>
      </c>
      <c r="B217" s="286" t="s">
        <v>2998</v>
      </c>
      <c r="C217" s="287"/>
      <c r="D217" s="287">
        <v>0</v>
      </c>
      <c r="E217" s="290" t="str">
        <f t="shared" si="3"/>
        <v/>
      </c>
    </row>
    <row r="218" s="267" customFormat="1" ht="38" customHeight="1" spans="1:5">
      <c r="A218" s="288" t="s">
        <v>2999</v>
      </c>
      <c r="B218" s="286" t="s">
        <v>3000</v>
      </c>
      <c r="C218" s="287">
        <v>6711</v>
      </c>
      <c r="D218" s="287">
        <v>10723</v>
      </c>
      <c r="E218" s="290">
        <f t="shared" si="3"/>
        <v>0.598</v>
      </c>
    </row>
    <row r="219" s="267" customFormat="1" ht="38" customHeight="1" spans="1:5">
      <c r="A219" s="288" t="s">
        <v>3001</v>
      </c>
      <c r="B219" s="286" t="s">
        <v>3002</v>
      </c>
      <c r="C219" s="287"/>
      <c r="D219" s="287"/>
      <c r="E219" s="290" t="str">
        <f t="shared" si="3"/>
        <v/>
      </c>
    </row>
    <row r="220" ht="38" customHeight="1" spans="1:5">
      <c r="A220" s="288" t="s">
        <v>3003</v>
      </c>
      <c r="B220" s="286" t="s">
        <v>3004</v>
      </c>
      <c r="C220" s="287"/>
      <c r="D220" s="287">
        <v>0</v>
      </c>
      <c r="E220" s="290" t="str">
        <f t="shared" si="3"/>
        <v/>
      </c>
    </row>
    <row r="221" s="267" customFormat="1" ht="38" customHeight="1" spans="1:5">
      <c r="A221" s="281" t="s">
        <v>184</v>
      </c>
      <c r="B221" s="282" t="s">
        <v>3005</v>
      </c>
      <c r="C221" s="284">
        <v>130</v>
      </c>
      <c r="D221" s="284">
        <v>1</v>
      </c>
      <c r="E221" s="290">
        <f t="shared" si="3"/>
        <v>-0.992</v>
      </c>
    </row>
    <row r="222" s="267" customFormat="1" ht="38" customHeight="1" spans="1:5">
      <c r="A222" s="297">
        <v>23304</v>
      </c>
      <c r="B222" s="286" t="s">
        <v>3006</v>
      </c>
      <c r="C222" s="287">
        <v>130</v>
      </c>
      <c r="D222" s="287">
        <v>1</v>
      </c>
      <c r="E222" s="290">
        <f t="shared" si="3"/>
        <v>-0.992</v>
      </c>
    </row>
    <row r="223" ht="38" customHeight="1" spans="1:5">
      <c r="A223" s="288" t="s">
        <v>3007</v>
      </c>
      <c r="B223" s="286" t="s">
        <v>3008</v>
      </c>
      <c r="C223" s="287"/>
      <c r="D223" s="287">
        <v>0</v>
      </c>
      <c r="E223" s="290" t="str">
        <f t="shared" si="3"/>
        <v/>
      </c>
    </row>
    <row r="224" s="267" customFormat="1" ht="38" customHeight="1" spans="1:5">
      <c r="A224" s="288" t="s">
        <v>3009</v>
      </c>
      <c r="B224" s="286" t="s">
        <v>3010</v>
      </c>
      <c r="C224" s="287"/>
      <c r="D224" s="287">
        <v>0</v>
      </c>
      <c r="E224" s="290" t="str">
        <f t="shared" si="3"/>
        <v/>
      </c>
    </row>
    <row r="225" ht="38" customHeight="1" spans="1:5">
      <c r="A225" s="288" t="s">
        <v>3011</v>
      </c>
      <c r="B225" s="286" t="s">
        <v>3012</v>
      </c>
      <c r="C225" s="287"/>
      <c r="D225" s="287">
        <v>0</v>
      </c>
      <c r="E225" s="290" t="str">
        <f t="shared" si="3"/>
        <v/>
      </c>
    </row>
    <row r="226" s="267" customFormat="1" ht="38" customHeight="1" spans="1:5">
      <c r="A226" s="288" t="s">
        <v>3013</v>
      </c>
      <c r="B226" s="286" t="s">
        <v>3014</v>
      </c>
      <c r="C226" s="287"/>
      <c r="D226" s="287"/>
      <c r="E226" s="290" t="str">
        <f t="shared" si="3"/>
        <v/>
      </c>
    </row>
    <row r="227" s="267" customFormat="1" ht="38" customHeight="1" spans="1:5">
      <c r="A227" s="288" t="s">
        <v>3015</v>
      </c>
      <c r="B227" s="286" t="s">
        <v>3016</v>
      </c>
      <c r="C227" s="287"/>
      <c r="D227" s="287">
        <v>0</v>
      </c>
      <c r="E227" s="290" t="str">
        <f t="shared" si="3"/>
        <v/>
      </c>
    </row>
    <row r="228" ht="38" customHeight="1" spans="1:5">
      <c r="A228" s="288" t="s">
        <v>3017</v>
      </c>
      <c r="B228" s="286" t="s">
        <v>3018</v>
      </c>
      <c r="C228" s="287"/>
      <c r="D228" s="287">
        <v>0</v>
      </c>
      <c r="E228" s="290" t="str">
        <f t="shared" si="3"/>
        <v/>
      </c>
    </row>
    <row r="229" ht="38" customHeight="1" spans="1:5">
      <c r="A229" s="288" t="s">
        <v>3019</v>
      </c>
      <c r="B229" s="286" t="s">
        <v>3020</v>
      </c>
      <c r="C229" s="287"/>
      <c r="D229" s="287">
        <v>0</v>
      </c>
      <c r="E229" s="290" t="str">
        <f t="shared" si="3"/>
        <v/>
      </c>
    </row>
    <row r="230" ht="38" customHeight="1" spans="1:5">
      <c r="A230" s="288" t="s">
        <v>3021</v>
      </c>
      <c r="B230" s="286" t="s">
        <v>3022</v>
      </c>
      <c r="C230" s="287"/>
      <c r="D230" s="287">
        <v>0</v>
      </c>
      <c r="E230" s="290" t="str">
        <f t="shared" si="3"/>
        <v/>
      </c>
    </row>
    <row r="231" ht="38" customHeight="1" spans="1:5">
      <c r="A231" s="288" t="s">
        <v>3023</v>
      </c>
      <c r="B231" s="286" t="s">
        <v>3024</v>
      </c>
      <c r="C231" s="287"/>
      <c r="D231" s="287">
        <v>0</v>
      </c>
      <c r="E231" s="290" t="str">
        <f t="shared" si="3"/>
        <v/>
      </c>
    </row>
    <row r="232" ht="38" customHeight="1" spans="1:5">
      <c r="A232" s="288" t="s">
        <v>3025</v>
      </c>
      <c r="B232" s="286" t="s">
        <v>3026</v>
      </c>
      <c r="C232" s="287"/>
      <c r="D232" s="287">
        <v>0</v>
      </c>
      <c r="E232" s="290" t="str">
        <f t="shared" si="3"/>
        <v/>
      </c>
    </row>
    <row r="233" ht="38" customHeight="1" spans="1:5">
      <c r="A233" s="288" t="s">
        <v>3027</v>
      </c>
      <c r="B233" s="286" t="s">
        <v>3028</v>
      </c>
      <c r="C233" s="287"/>
      <c r="D233" s="287">
        <v>0</v>
      </c>
      <c r="E233" s="290" t="str">
        <f t="shared" si="3"/>
        <v/>
      </c>
    </row>
    <row r="234" ht="38" customHeight="1" spans="1:5">
      <c r="A234" s="288" t="s">
        <v>3029</v>
      </c>
      <c r="B234" s="286" t="s">
        <v>3030</v>
      </c>
      <c r="C234" s="287"/>
      <c r="D234" s="287">
        <v>0</v>
      </c>
      <c r="E234" s="290" t="str">
        <f t="shared" si="3"/>
        <v/>
      </c>
    </row>
    <row r="235" ht="38" customHeight="1" spans="1:5">
      <c r="A235" s="288" t="s">
        <v>3031</v>
      </c>
      <c r="B235" s="286" t="s">
        <v>3032</v>
      </c>
      <c r="C235" s="287"/>
      <c r="D235" s="287">
        <v>0</v>
      </c>
      <c r="E235" s="290" t="str">
        <f t="shared" si="3"/>
        <v/>
      </c>
    </row>
    <row r="236" s="267" customFormat="1" ht="38" customHeight="1" spans="1:5">
      <c r="A236" s="288" t="s">
        <v>3033</v>
      </c>
      <c r="B236" s="286" t="s">
        <v>3034</v>
      </c>
      <c r="C236" s="287"/>
      <c r="D236" s="287">
        <v>0</v>
      </c>
      <c r="E236" s="290" t="str">
        <f t="shared" si="3"/>
        <v/>
      </c>
    </row>
    <row r="237" ht="38" customHeight="1" spans="1:5">
      <c r="A237" s="288" t="s">
        <v>3035</v>
      </c>
      <c r="B237" s="286" t="s">
        <v>3036</v>
      </c>
      <c r="C237" s="287">
        <v>130</v>
      </c>
      <c r="D237" s="287"/>
      <c r="E237" s="290">
        <f t="shared" si="3"/>
        <v>-1</v>
      </c>
    </row>
    <row r="238" ht="38" customHeight="1" spans="1:5">
      <c r="A238" s="288" t="s">
        <v>3037</v>
      </c>
      <c r="B238" s="286" t="s">
        <v>3038</v>
      </c>
      <c r="C238" s="287"/>
      <c r="D238" s="287">
        <v>0</v>
      </c>
      <c r="E238" s="290" t="str">
        <f t="shared" si="3"/>
        <v/>
      </c>
    </row>
    <row r="239" ht="38" customHeight="1" spans="1:5">
      <c r="A239" s="296" t="s">
        <v>3039</v>
      </c>
      <c r="B239" s="282" t="s">
        <v>3040</v>
      </c>
      <c r="C239" s="284"/>
      <c r="D239" s="284"/>
      <c r="E239" s="294"/>
    </row>
    <row r="240" ht="38" customHeight="1" spans="1:5">
      <c r="A240" s="297" t="s">
        <v>3041</v>
      </c>
      <c r="B240" s="286" t="s">
        <v>3042</v>
      </c>
      <c r="C240" s="287"/>
      <c r="D240" s="287"/>
      <c r="E240" s="290"/>
    </row>
    <row r="241" ht="38" customHeight="1" spans="1:5">
      <c r="A241" s="297" t="s">
        <v>3043</v>
      </c>
      <c r="B241" s="286" t="s">
        <v>3044</v>
      </c>
      <c r="C241" s="287"/>
      <c r="D241" s="287"/>
      <c r="E241" s="290" t="str">
        <f t="shared" si="3"/>
        <v/>
      </c>
    </row>
    <row r="242" ht="38" customHeight="1" spans="1:5">
      <c r="A242" s="297" t="s">
        <v>3045</v>
      </c>
      <c r="B242" s="286" t="s">
        <v>3046</v>
      </c>
      <c r="C242" s="287"/>
      <c r="D242" s="287"/>
      <c r="E242" s="290" t="str">
        <f t="shared" si="3"/>
        <v/>
      </c>
    </row>
    <row r="243" ht="38" customHeight="1" spans="1:5">
      <c r="A243" s="297" t="s">
        <v>3047</v>
      </c>
      <c r="B243" s="286" t="s">
        <v>3048</v>
      </c>
      <c r="C243" s="287"/>
      <c r="D243" s="287"/>
      <c r="E243" s="290" t="str">
        <f t="shared" si="3"/>
        <v/>
      </c>
    </row>
    <row r="244" ht="38" customHeight="1" spans="1:5">
      <c r="A244" s="297" t="s">
        <v>3049</v>
      </c>
      <c r="B244" s="286" t="s">
        <v>3050</v>
      </c>
      <c r="C244" s="287"/>
      <c r="D244" s="287"/>
      <c r="E244" s="290" t="str">
        <f t="shared" si="3"/>
        <v/>
      </c>
    </row>
    <row r="245" ht="38" customHeight="1" spans="1:5">
      <c r="A245" s="297" t="s">
        <v>3051</v>
      </c>
      <c r="B245" s="286" t="s">
        <v>3052</v>
      </c>
      <c r="C245" s="287"/>
      <c r="D245" s="287"/>
      <c r="E245" s="290" t="str">
        <f t="shared" si="3"/>
        <v/>
      </c>
    </row>
    <row r="246" ht="38" customHeight="1" spans="1:5">
      <c r="A246" s="297" t="s">
        <v>3053</v>
      </c>
      <c r="B246" s="286" t="s">
        <v>3054</v>
      </c>
      <c r="C246" s="287"/>
      <c r="D246" s="287"/>
      <c r="E246" s="290" t="str">
        <f t="shared" si="3"/>
        <v/>
      </c>
    </row>
    <row r="247" ht="38" customHeight="1" spans="1:5">
      <c r="A247" s="297" t="s">
        <v>3055</v>
      </c>
      <c r="B247" s="286" t="s">
        <v>3056</v>
      </c>
      <c r="C247" s="287"/>
      <c r="D247" s="287"/>
      <c r="E247" s="290" t="str">
        <f t="shared" si="3"/>
        <v/>
      </c>
    </row>
    <row r="248" ht="38" customHeight="1" spans="1:5">
      <c r="A248" s="297" t="s">
        <v>3057</v>
      </c>
      <c r="B248" s="286" t="s">
        <v>3058</v>
      </c>
      <c r="C248" s="287"/>
      <c r="D248" s="287"/>
      <c r="E248" s="290" t="str">
        <f t="shared" si="3"/>
        <v/>
      </c>
    </row>
    <row r="249" ht="38" customHeight="1" spans="1:5">
      <c r="A249" s="297" t="s">
        <v>3059</v>
      </c>
      <c r="B249" s="286" t="s">
        <v>3060</v>
      </c>
      <c r="C249" s="287"/>
      <c r="D249" s="287"/>
      <c r="E249" s="290" t="str">
        <f t="shared" si="3"/>
        <v/>
      </c>
    </row>
    <row r="250" ht="38" customHeight="1" spans="1:5">
      <c r="A250" s="297" t="s">
        <v>3061</v>
      </c>
      <c r="B250" s="286" t="s">
        <v>3062</v>
      </c>
      <c r="C250" s="287"/>
      <c r="D250" s="287"/>
      <c r="E250" s="290" t="str">
        <f t="shared" si="3"/>
        <v/>
      </c>
    </row>
    <row r="251" ht="38" customHeight="1" spans="1:5">
      <c r="A251" s="297" t="s">
        <v>3063</v>
      </c>
      <c r="B251" s="286" t="s">
        <v>3064</v>
      </c>
      <c r="C251" s="287"/>
      <c r="D251" s="287"/>
      <c r="E251" s="290" t="str">
        <f t="shared" si="3"/>
        <v/>
      </c>
    </row>
    <row r="252" ht="38" customHeight="1" spans="1:5">
      <c r="A252" s="297" t="s">
        <v>3065</v>
      </c>
      <c r="B252" s="286" t="s">
        <v>3066</v>
      </c>
      <c r="C252" s="287"/>
      <c r="D252" s="287"/>
      <c r="E252" s="290" t="str">
        <f t="shared" si="3"/>
        <v/>
      </c>
    </row>
    <row r="253" ht="38" customHeight="1" spans="1:5">
      <c r="A253" s="297" t="s">
        <v>3067</v>
      </c>
      <c r="B253" s="286" t="s">
        <v>3068</v>
      </c>
      <c r="C253" s="287"/>
      <c r="D253" s="287"/>
      <c r="E253" s="290"/>
    </row>
    <row r="254" ht="38" customHeight="1" spans="1:5">
      <c r="A254" s="297" t="s">
        <v>3069</v>
      </c>
      <c r="B254" s="286" t="s">
        <v>3070</v>
      </c>
      <c r="C254" s="287"/>
      <c r="D254" s="287"/>
      <c r="E254" s="290" t="str">
        <f t="shared" si="3"/>
        <v/>
      </c>
    </row>
    <row r="255" ht="38" customHeight="1" spans="1:5">
      <c r="A255" s="297" t="s">
        <v>3071</v>
      </c>
      <c r="B255" s="286" t="s">
        <v>3072</v>
      </c>
      <c r="C255" s="287"/>
      <c r="D255" s="287"/>
      <c r="E255" s="290" t="str">
        <f t="shared" si="3"/>
        <v/>
      </c>
    </row>
    <row r="256" ht="38" customHeight="1" spans="1:5">
      <c r="A256" s="297" t="s">
        <v>3073</v>
      </c>
      <c r="B256" s="286" t="s">
        <v>3074</v>
      </c>
      <c r="C256" s="287"/>
      <c r="D256" s="287"/>
      <c r="E256" s="290" t="str">
        <f t="shared" si="3"/>
        <v/>
      </c>
    </row>
    <row r="257" ht="38" customHeight="1" spans="1:5">
      <c r="A257" s="297" t="s">
        <v>3075</v>
      </c>
      <c r="B257" s="286" t="s">
        <v>3076</v>
      </c>
      <c r="C257" s="287"/>
      <c r="D257" s="287"/>
      <c r="E257" s="290" t="str">
        <f t="shared" si="3"/>
        <v/>
      </c>
    </row>
    <row r="258" ht="38" customHeight="1" spans="1:5">
      <c r="A258" s="297" t="s">
        <v>3077</v>
      </c>
      <c r="B258" s="286" t="s">
        <v>3078</v>
      </c>
      <c r="C258" s="287"/>
      <c r="D258" s="287"/>
      <c r="E258" s="290" t="str">
        <f t="shared" si="3"/>
        <v/>
      </c>
    </row>
    <row r="259" ht="38" customHeight="1" spans="1:5">
      <c r="A259" s="297" t="s">
        <v>3079</v>
      </c>
      <c r="B259" s="286" t="s">
        <v>3080</v>
      </c>
      <c r="C259" s="287"/>
      <c r="D259" s="287"/>
      <c r="E259" s="290" t="str">
        <f t="shared" si="3"/>
        <v/>
      </c>
    </row>
    <row r="260" ht="38" customHeight="1" spans="1:5">
      <c r="A260" s="281"/>
      <c r="B260" s="282"/>
      <c r="C260" s="298"/>
      <c r="D260" s="298"/>
      <c r="E260" s="326"/>
    </row>
    <row r="261" ht="38" customHeight="1" spans="1:5">
      <c r="A261" s="299"/>
      <c r="B261" s="300" t="s">
        <v>3081</v>
      </c>
      <c r="C261" s="284">
        <v>228493</v>
      </c>
      <c r="D261" s="284">
        <v>81862</v>
      </c>
      <c r="E261" s="290">
        <f t="shared" ref="E261:E267" si="4">IF(C261&gt;0,D261/C261-1,IF(C261&lt;0,-(D261/C261-1),""))</f>
        <v>-0.642</v>
      </c>
    </row>
    <row r="262" ht="38" customHeight="1" spans="1:5">
      <c r="A262" s="345" t="s">
        <v>3082</v>
      </c>
      <c r="B262" s="302" t="s">
        <v>189</v>
      </c>
      <c r="C262" s="303"/>
      <c r="D262" s="303"/>
      <c r="E262" s="290" t="str">
        <f t="shared" si="4"/>
        <v/>
      </c>
    </row>
    <row r="263" ht="38" customHeight="1" spans="1:5">
      <c r="A263" s="345" t="s">
        <v>3083</v>
      </c>
      <c r="B263" s="346" t="s">
        <v>3084</v>
      </c>
      <c r="C263" s="303">
        <f>SUM(C264:C265)</f>
        <v>0</v>
      </c>
      <c r="D263" s="303">
        <f>SUM(D264:D265)</f>
        <v>0</v>
      </c>
      <c r="E263" s="326"/>
    </row>
    <row r="264" ht="38" customHeight="1" spans="1:5">
      <c r="A264" s="347" t="s">
        <v>3085</v>
      </c>
      <c r="B264" s="308" t="s">
        <v>3086</v>
      </c>
      <c r="C264" s="348"/>
      <c r="D264" s="306"/>
      <c r="E264" s="349"/>
    </row>
    <row r="265" ht="38" customHeight="1" spans="1:5">
      <c r="A265" s="347" t="s">
        <v>3087</v>
      </c>
      <c r="B265" s="308" t="s">
        <v>3088</v>
      </c>
      <c r="C265" s="348"/>
      <c r="D265" s="306"/>
      <c r="E265" s="349"/>
    </row>
    <row r="266" ht="38" customHeight="1" spans="1:5">
      <c r="A266" s="350" t="s">
        <v>3089</v>
      </c>
      <c r="B266" s="304" t="s">
        <v>3090</v>
      </c>
      <c r="C266" s="351">
        <v>61</v>
      </c>
      <c r="D266" s="309"/>
      <c r="E266" s="290">
        <f t="shared" si="4"/>
        <v>-1</v>
      </c>
    </row>
    <row r="267" ht="38" customHeight="1" spans="1:5">
      <c r="A267" s="350" t="s">
        <v>3091</v>
      </c>
      <c r="B267" s="304" t="s">
        <v>3092</v>
      </c>
      <c r="C267" s="351">
        <v>3916</v>
      </c>
      <c r="D267" s="309"/>
      <c r="E267" s="290">
        <f t="shared" si="4"/>
        <v>-1</v>
      </c>
    </row>
    <row r="268" ht="38" customHeight="1" spans="1:5">
      <c r="A268" s="350" t="s">
        <v>3093</v>
      </c>
      <c r="B268" s="312" t="s">
        <v>3094</v>
      </c>
      <c r="C268" s="303"/>
      <c r="D268" s="311"/>
      <c r="E268" s="327"/>
    </row>
    <row r="269" ht="38" customHeight="1" spans="1:5">
      <c r="A269" s="352"/>
      <c r="B269" s="314" t="s">
        <v>196</v>
      </c>
      <c r="C269" s="303">
        <v>232470</v>
      </c>
      <c r="D269" s="311">
        <v>81862</v>
      </c>
      <c r="E269" s="290">
        <f>IF(C269&gt;0,D269/C269-1,IF(C269&lt;0,-(D269/C269-1),""))</f>
        <v>-0.648</v>
      </c>
    </row>
    <row r="270" spans="3:3">
      <c r="C270" s="353"/>
    </row>
    <row r="272" spans="3:3">
      <c r="C272" s="353"/>
    </row>
    <row r="274" spans="3:3">
      <c r="C274" s="353"/>
    </row>
    <row r="275" spans="3:3">
      <c r="C275" s="353"/>
    </row>
    <row r="277" spans="3:3">
      <c r="C277" s="353"/>
    </row>
    <row r="278" spans="3:3">
      <c r="C278" s="353"/>
    </row>
    <row r="279" spans="3:3">
      <c r="C279" s="353"/>
    </row>
    <row r="280" spans="3:3">
      <c r="C280" s="353"/>
    </row>
    <row r="282" spans="3:3">
      <c r="C282" s="353"/>
    </row>
  </sheetData>
  <autoFilter ref="A3:E269">
    <extLst/>
  </autoFilter>
  <mergeCells count="1">
    <mergeCell ref="B1:E1"/>
  </mergeCells>
  <conditionalFormatting sqref="B268">
    <cfRule type="expression" dxfId="1" priority="3" stopIfTrue="1">
      <formula>"len($A:$A)=3"</formula>
    </cfRule>
  </conditionalFormatting>
  <conditionalFormatting sqref="C268">
    <cfRule type="expression" dxfId="1" priority="2" stopIfTrue="1">
      <formula>"len($A:$A)=3"</formula>
    </cfRule>
  </conditionalFormatting>
  <conditionalFormatting sqref="D268">
    <cfRule type="expression" dxfId="1"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00B0F0"/>
  </sheetPr>
  <dimension ref="A1:E37"/>
  <sheetViews>
    <sheetView showGridLines="0" showZeros="0" view="pageBreakPreview" zoomScaleNormal="115" workbookViewId="0">
      <pane ySplit="3" topLeftCell="A4" activePane="bottomLeft" state="frozen"/>
      <selection/>
      <selection pane="bottomLeft" activeCell="E17" sqref="E17:E37"/>
    </sheetView>
  </sheetViews>
  <sheetFormatPr defaultColWidth="9" defaultRowHeight="15.6" outlineLevelCol="4"/>
  <cols>
    <col min="1" max="1" width="15" style="155" customWidth="1"/>
    <col min="2" max="2" width="50.75" style="155" customWidth="1"/>
    <col min="3" max="4" width="20.6296296296296" style="155" customWidth="1"/>
    <col min="5" max="5" width="20.6296296296296" style="318" customWidth="1"/>
    <col min="6" max="16384" width="9" style="155"/>
  </cols>
  <sheetData>
    <row r="1" ht="45" customHeight="1" spans="1:5">
      <c r="A1" s="157"/>
      <c r="B1" s="319" t="s">
        <v>3095</v>
      </c>
      <c r="C1" s="319"/>
      <c r="D1" s="319"/>
      <c r="E1" s="319"/>
    </row>
    <row r="2" s="316" customFormat="1" ht="20.1" customHeight="1" spans="1:5">
      <c r="A2" s="320"/>
      <c r="B2" s="321"/>
      <c r="C2" s="322"/>
      <c r="D2" s="321"/>
      <c r="E2" s="323" t="s">
        <v>71</v>
      </c>
    </row>
    <row r="3" s="317" customFormat="1" ht="45" customHeight="1" spans="1:5">
      <c r="A3" s="324" t="s">
        <v>72</v>
      </c>
      <c r="B3" s="325" t="s">
        <v>73</v>
      </c>
      <c r="C3" s="258" t="s">
        <v>198</v>
      </c>
      <c r="D3" s="258" t="s">
        <v>75</v>
      </c>
      <c r="E3" s="258" t="s">
        <v>199</v>
      </c>
    </row>
    <row r="4" s="317" customFormat="1" ht="36" customHeight="1" spans="1:5">
      <c r="A4" s="288" t="s">
        <v>2576</v>
      </c>
      <c r="B4" s="282" t="s">
        <v>2577</v>
      </c>
      <c r="C4" s="284"/>
      <c r="D4" s="284"/>
      <c r="E4" s="294"/>
    </row>
    <row r="5" ht="36" customHeight="1" spans="1:5">
      <c r="A5" s="288" t="s">
        <v>2578</v>
      </c>
      <c r="B5" s="282" t="s">
        <v>2579</v>
      </c>
      <c r="C5" s="284"/>
      <c r="D5" s="284"/>
      <c r="E5" s="326"/>
    </row>
    <row r="6" ht="36" customHeight="1" spans="1:5">
      <c r="A6" s="288" t="s">
        <v>2580</v>
      </c>
      <c r="B6" s="282" t="s">
        <v>2581</v>
      </c>
      <c r="C6" s="284"/>
      <c r="D6" s="284"/>
      <c r="E6" s="326"/>
    </row>
    <row r="7" ht="36" customHeight="1" spans="1:5">
      <c r="A7" s="288" t="s">
        <v>2582</v>
      </c>
      <c r="B7" s="282" t="s">
        <v>2583</v>
      </c>
      <c r="C7" s="284"/>
      <c r="D7" s="284"/>
      <c r="E7" s="326"/>
    </row>
    <row r="8" ht="36" customHeight="1" spans="1:5">
      <c r="A8" s="288" t="s">
        <v>2584</v>
      </c>
      <c r="B8" s="282" t="s">
        <v>2585</v>
      </c>
      <c r="C8" s="284"/>
      <c r="D8" s="284"/>
      <c r="E8" s="326"/>
    </row>
    <row r="9" ht="36" customHeight="1" spans="1:5">
      <c r="A9" s="288" t="s">
        <v>2586</v>
      </c>
      <c r="B9" s="282" t="s">
        <v>2587</v>
      </c>
      <c r="C9" s="284"/>
      <c r="D9" s="284"/>
      <c r="E9" s="326"/>
    </row>
    <row r="10" ht="36" customHeight="1" spans="1:5">
      <c r="A10" s="288" t="s">
        <v>2588</v>
      </c>
      <c r="B10" s="282" t="s">
        <v>2589</v>
      </c>
      <c r="C10" s="284"/>
      <c r="D10" s="284"/>
      <c r="E10" s="326"/>
    </row>
    <row r="11" ht="36" customHeight="1" spans="1:5">
      <c r="A11" s="288" t="s">
        <v>2590</v>
      </c>
      <c r="B11" s="286" t="s">
        <v>2591</v>
      </c>
      <c r="C11" s="287">
        <v>0</v>
      </c>
      <c r="D11" s="287"/>
      <c r="E11" s="327" t="str">
        <f>IF(C11&gt;0,D11/C11-1,IF(C11&lt;0,-(D11/C11-1),""))</f>
        <v/>
      </c>
    </row>
    <row r="12" ht="36" customHeight="1" spans="1:5">
      <c r="A12" s="288" t="s">
        <v>2592</v>
      </c>
      <c r="B12" s="286" t="s">
        <v>2593</v>
      </c>
      <c r="C12" s="287">
        <v>0</v>
      </c>
      <c r="D12" s="287"/>
      <c r="E12" s="327" t="str">
        <f t="shared" ref="E12:E17" si="0">IF(C12&gt;0,D12/C12-1,IF(C12&lt;0,-(D12/C12-1),""))</f>
        <v/>
      </c>
    </row>
    <row r="13" ht="36" customHeight="1" spans="1:5">
      <c r="A13" s="288" t="s">
        <v>2594</v>
      </c>
      <c r="B13" s="286" t="s">
        <v>2595</v>
      </c>
      <c r="C13" s="287">
        <v>0</v>
      </c>
      <c r="D13" s="287"/>
      <c r="E13" s="327" t="str">
        <f t="shared" si="0"/>
        <v/>
      </c>
    </row>
    <row r="14" ht="36" customHeight="1" spans="1:5">
      <c r="A14" s="288" t="s">
        <v>2596</v>
      </c>
      <c r="B14" s="286" t="s">
        <v>2597</v>
      </c>
      <c r="C14" s="287">
        <v>0</v>
      </c>
      <c r="D14" s="287"/>
      <c r="E14" s="327" t="str">
        <f t="shared" si="0"/>
        <v/>
      </c>
    </row>
    <row r="15" ht="36" customHeight="1" spans="1:5">
      <c r="A15" s="288" t="s">
        <v>2598</v>
      </c>
      <c r="B15" s="286" t="s">
        <v>2599</v>
      </c>
      <c r="C15" s="287"/>
      <c r="D15" s="287"/>
      <c r="E15" s="327"/>
    </row>
    <row r="16" ht="36" customHeight="1" spans="1:5">
      <c r="A16" s="328" t="s">
        <v>2600</v>
      </c>
      <c r="B16" s="329" t="s">
        <v>2601</v>
      </c>
      <c r="C16" s="284"/>
      <c r="D16" s="284"/>
      <c r="E16" s="326"/>
    </row>
    <row r="17" ht="36" customHeight="1" spans="1:5">
      <c r="A17" s="328" t="s">
        <v>2602</v>
      </c>
      <c r="B17" s="329" t="s">
        <v>2603</v>
      </c>
      <c r="C17" s="330">
        <v>120</v>
      </c>
      <c r="D17" s="284"/>
      <c r="E17" s="326">
        <f t="shared" si="0"/>
        <v>-1</v>
      </c>
    </row>
    <row r="18" ht="36" customHeight="1" spans="1:5">
      <c r="A18" s="328" t="s">
        <v>2604</v>
      </c>
      <c r="B18" s="201" t="s">
        <v>2605</v>
      </c>
      <c r="C18" s="289">
        <v>80</v>
      </c>
      <c r="D18" s="287"/>
      <c r="E18" s="326">
        <f t="shared" ref="E18:E37" si="1">IF(C18&gt;0,D18/C18-1,IF(C18&lt;0,-(D18/C18-1),""))</f>
        <v>-1</v>
      </c>
    </row>
    <row r="19" ht="36" customHeight="1" spans="1:5">
      <c r="A19" s="328" t="s">
        <v>2606</v>
      </c>
      <c r="B19" s="201" t="s">
        <v>2607</v>
      </c>
      <c r="C19" s="289">
        <v>40</v>
      </c>
      <c r="D19" s="287"/>
      <c r="E19" s="326">
        <f t="shared" si="1"/>
        <v>-1</v>
      </c>
    </row>
    <row r="20" ht="36" customHeight="1" spans="1:5">
      <c r="A20" s="328" t="s">
        <v>2608</v>
      </c>
      <c r="B20" s="329" t="s">
        <v>2609</v>
      </c>
      <c r="C20" s="330">
        <v>9665</v>
      </c>
      <c r="D20" s="331">
        <v>6626</v>
      </c>
      <c r="E20" s="326">
        <f t="shared" si="1"/>
        <v>-0.314</v>
      </c>
    </row>
    <row r="21" ht="36" customHeight="1" spans="1:5">
      <c r="A21" s="328" t="s">
        <v>2610</v>
      </c>
      <c r="B21" s="329" t="s">
        <v>2611</v>
      </c>
      <c r="C21" s="293"/>
      <c r="D21" s="331"/>
      <c r="E21" s="326" t="str">
        <f t="shared" si="1"/>
        <v/>
      </c>
    </row>
    <row r="22" ht="36" customHeight="1" spans="1:5">
      <c r="A22" s="328" t="s">
        <v>2612</v>
      </c>
      <c r="B22" s="329" t="s">
        <v>2613</v>
      </c>
      <c r="C22" s="293"/>
      <c r="D22" s="332"/>
      <c r="E22" s="326" t="str">
        <f t="shared" si="1"/>
        <v/>
      </c>
    </row>
    <row r="23" ht="36" customHeight="1" spans="1:5">
      <c r="A23" s="288" t="s">
        <v>2614</v>
      </c>
      <c r="B23" s="282" t="s">
        <v>2615</v>
      </c>
      <c r="C23" s="293"/>
      <c r="D23" s="332"/>
      <c r="E23" s="326" t="str">
        <f t="shared" si="1"/>
        <v/>
      </c>
    </row>
    <row r="24" ht="36" customHeight="1" spans="1:5">
      <c r="A24" s="288" t="s">
        <v>2616</v>
      </c>
      <c r="B24" s="282" t="s">
        <v>2617</v>
      </c>
      <c r="C24" s="330">
        <v>800</v>
      </c>
      <c r="D24" s="331">
        <v>898</v>
      </c>
      <c r="E24" s="326">
        <f t="shared" si="1"/>
        <v>0.123</v>
      </c>
    </row>
    <row r="25" ht="36" customHeight="1" spans="1:5">
      <c r="A25" s="288" t="s">
        <v>2618</v>
      </c>
      <c r="B25" s="282" t="s">
        <v>2619</v>
      </c>
      <c r="C25" s="293"/>
      <c r="D25" s="284"/>
      <c r="E25" s="326" t="str">
        <f t="shared" si="1"/>
        <v/>
      </c>
    </row>
    <row r="26" ht="36" customHeight="1" spans="1:5">
      <c r="A26" s="288" t="s">
        <v>2620</v>
      </c>
      <c r="B26" s="282" t="s">
        <v>2621</v>
      </c>
      <c r="C26" s="293"/>
      <c r="D26" s="284"/>
      <c r="E26" s="326" t="str">
        <f t="shared" si="1"/>
        <v/>
      </c>
    </row>
    <row r="27" ht="36" customHeight="1" spans="1:5">
      <c r="A27" s="288" t="s">
        <v>2622</v>
      </c>
      <c r="B27" s="282" t="s">
        <v>2623</v>
      </c>
      <c r="C27" s="330">
        <v>6791</v>
      </c>
      <c r="D27" s="331">
        <v>10724</v>
      </c>
      <c r="E27" s="326">
        <f t="shared" si="1"/>
        <v>0.579</v>
      </c>
    </row>
    <row r="28" ht="36" customHeight="1" spans="1:5">
      <c r="A28" s="288"/>
      <c r="B28" s="286"/>
      <c r="C28" s="289"/>
      <c r="D28" s="287"/>
      <c r="E28" s="326" t="str">
        <f t="shared" si="1"/>
        <v/>
      </c>
    </row>
    <row r="29" ht="36" customHeight="1" spans="1:5">
      <c r="A29" s="299"/>
      <c r="B29" s="300" t="s">
        <v>2624</v>
      </c>
      <c r="C29" s="293">
        <v>17376</v>
      </c>
      <c r="D29" s="284">
        <v>18248</v>
      </c>
      <c r="E29" s="326">
        <f t="shared" si="1"/>
        <v>0.05</v>
      </c>
    </row>
    <row r="30" ht="36" customHeight="1" spans="1:5">
      <c r="A30" s="333">
        <v>105</v>
      </c>
      <c r="B30" s="334" t="s">
        <v>2625</v>
      </c>
      <c r="C30" s="311"/>
      <c r="D30" s="311"/>
      <c r="E30" s="326" t="str">
        <f t="shared" si="1"/>
        <v/>
      </c>
    </row>
    <row r="31" ht="36" customHeight="1" spans="1:5">
      <c r="A31" s="333">
        <v>110</v>
      </c>
      <c r="B31" s="334" t="s">
        <v>129</v>
      </c>
      <c r="C31" s="335">
        <v>72934</v>
      </c>
      <c r="D31" s="303">
        <v>59699</v>
      </c>
      <c r="E31" s="326">
        <f t="shared" si="1"/>
        <v>-0.181</v>
      </c>
    </row>
    <row r="32" ht="36" customHeight="1" spans="1:5">
      <c r="A32" s="336">
        <v>11004</v>
      </c>
      <c r="B32" s="337" t="s">
        <v>3096</v>
      </c>
      <c r="C32" s="96">
        <f>C33+C34</f>
        <v>70000</v>
      </c>
      <c r="D32" s="303">
        <v>59699</v>
      </c>
      <c r="E32" s="326">
        <f t="shared" si="1"/>
        <v>-0.147</v>
      </c>
    </row>
    <row r="33" ht="36" customHeight="1" spans="1:5">
      <c r="A33" s="336">
        <v>1100401</v>
      </c>
      <c r="B33" s="337" t="s">
        <v>2627</v>
      </c>
      <c r="C33" s="309">
        <v>70000</v>
      </c>
      <c r="D33" s="309">
        <v>59699</v>
      </c>
      <c r="E33" s="326">
        <f t="shared" si="1"/>
        <v>-0.147</v>
      </c>
    </row>
    <row r="34" ht="36" customHeight="1" spans="1:5">
      <c r="A34" s="336">
        <v>1100402</v>
      </c>
      <c r="B34" s="337" t="s">
        <v>3097</v>
      </c>
      <c r="C34" s="309"/>
      <c r="D34" s="309"/>
      <c r="E34" s="326" t="str">
        <f t="shared" si="1"/>
        <v/>
      </c>
    </row>
    <row r="35" ht="36" customHeight="1" spans="1:5">
      <c r="A35" s="336">
        <v>11008</v>
      </c>
      <c r="B35" s="337" t="s">
        <v>132</v>
      </c>
      <c r="C35" s="309">
        <v>2934</v>
      </c>
      <c r="D35" s="309">
        <v>3915</v>
      </c>
      <c r="E35" s="326">
        <f t="shared" si="1"/>
        <v>0.334</v>
      </c>
    </row>
    <row r="36" ht="36" customHeight="1" spans="1:5">
      <c r="A36" s="338">
        <v>11009</v>
      </c>
      <c r="B36" s="339" t="s">
        <v>133</v>
      </c>
      <c r="C36" s="309"/>
      <c r="E36" s="326" t="str">
        <f t="shared" si="1"/>
        <v/>
      </c>
    </row>
    <row r="37" ht="36" customHeight="1" spans="1:5">
      <c r="A37" s="340"/>
      <c r="B37" s="341" t="s">
        <v>136</v>
      </c>
      <c r="C37" s="342">
        <f>C29+C31</f>
        <v>90310</v>
      </c>
      <c r="D37" s="311">
        <v>81862</v>
      </c>
      <c r="E37" s="326">
        <f t="shared" si="1"/>
        <v>-0.094</v>
      </c>
    </row>
  </sheetData>
  <mergeCells count="1">
    <mergeCell ref="B1:E1"/>
  </mergeCells>
  <conditionalFormatting sqref="B30">
    <cfRule type="expression" dxfId="1" priority="12" stopIfTrue="1">
      <formula>"len($A:$A)=3"</formula>
    </cfRule>
  </conditionalFormatting>
  <conditionalFormatting sqref="C32">
    <cfRule type="expression" dxfId="3" priority="4" stopIfTrue="1">
      <formula>"len($A:$A)=3"</formula>
    </cfRule>
  </conditionalFormatting>
  <conditionalFormatting sqref="B31:B34">
    <cfRule type="expression" dxfId="1" priority="8" stopIfTrue="1">
      <formula>"len($A:$A)=3"</formula>
    </cfRule>
  </conditionalFormatting>
  <conditionalFormatting sqref="D31:D34">
    <cfRule type="expression" dxfId="1" priority="2" stopIfTrue="1">
      <formula>"len($A:$A)=3"</formula>
    </cfRule>
  </conditionalFormatting>
  <conditionalFormatting sqref="C30:C31 C33:C35">
    <cfRule type="expression" dxfId="3" priority="3" stopIfTrue="1">
      <formula>"len($A:$A)=3"</formula>
    </cfRule>
  </conditionalFormatting>
  <conditionalFormatting sqref="D30 D33:D35">
    <cfRule type="expression" dxfId="1"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3">
    <tabColor rgb="FF00B0F0"/>
  </sheetPr>
  <dimension ref="A1:E274"/>
  <sheetViews>
    <sheetView showGridLines="0" showZeros="0" view="pageBreakPreview" zoomScaleNormal="115" workbookViewId="0">
      <pane ySplit="3" topLeftCell="A190" activePane="bottomLeft" state="frozen"/>
      <selection/>
      <selection pane="bottomLeft" activeCell="E271" sqref="E271"/>
    </sheetView>
  </sheetViews>
  <sheetFormatPr defaultColWidth="9" defaultRowHeight="15.6" outlineLevelCol="4"/>
  <cols>
    <col min="1" max="1" width="13.5" style="267" customWidth="1"/>
    <col min="2" max="2" width="50.75" style="267" customWidth="1"/>
    <col min="3" max="4" width="20.6296296296296" style="271" customWidth="1"/>
    <col min="5" max="5" width="20.6296296296296" style="272" customWidth="1"/>
    <col min="6" max="16384" width="9" style="267"/>
  </cols>
  <sheetData>
    <row r="1" s="267" customFormat="1" ht="45" customHeight="1" spans="1:5">
      <c r="A1" s="273"/>
      <c r="B1" s="274" t="s">
        <v>3098</v>
      </c>
      <c r="C1" s="274"/>
      <c r="D1" s="274"/>
      <c r="E1" s="274"/>
    </row>
    <row r="2" s="268" customFormat="1" ht="20.1" customHeight="1" spans="1:5">
      <c r="A2" s="275"/>
      <c r="B2" s="276"/>
      <c r="C2" s="276"/>
      <c r="D2" s="276"/>
      <c r="E2" s="277" t="s">
        <v>71</v>
      </c>
    </row>
    <row r="3" s="269" customFormat="1" ht="45" customHeight="1" spans="1:5">
      <c r="A3" s="278" t="s">
        <v>72</v>
      </c>
      <c r="B3" s="279" t="s">
        <v>73</v>
      </c>
      <c r="C3" s="280" t="s">
        <v>198</v>
      </c>
      <c r="D3" s="280" t="s">
        <v>75</v>
      </c>
      <c r="E3" s="280" t="s">
        <v>199</v>
      </c>
    </row>
    <row r="4" s="267" customFormat="1" ht="36" customHeight="1" spans="1:5">
      <c r="A4" s="281" t="s">
        <v>150</v>
      </c>
      <c r="B4" s="282" t="s">
        <v>2630</v>
      </c>
      <c r="C4" s="283"/>
      <c r="D4" s="284"/>
      <c r="E4" s="285"/>
    </row>
    <row r="5" s="267" customFormat="1" ht="36" customHeight="1" spans="1:5">
      <c r="A5" s="281" t="s">
        <v>2631</v>
      </c>
      <c r="B5" s="286" t="s">
        <v>2632</v>
      </c>
      <c r="C5" s="283"/>
      <c r="D5" s="287"/>
      <c r="E5" s="285"/>
    </row>
    <row r="6" s="267" customFormat="1" ht="36" customHeight="1" spans="1:5">
      <c r="A6" s="288" t="s">
        <v>2633</v>
      </c>
      <c r="B6" s="286" t="s">
        <v>2634</v>
      </c>
      <c r="C6" s="289"/>
      <c r="D6" s="287"/>
      <c r="E6" s="290" t="str">
        <f t="shared" ref="E4:E67" si="0">IF(C6&gt;0,D6/C6-1,IF(C6&lt;0,-(D6/C6-1),""))</f>
        <v/>
      </c>
    </row>
    <row r="7" s="267" customFormat="1" ht="36" customHeight="1" spans="1:5">
      <c r="A7" s="288" t="s">
        <v>2635</v>
      </c>
      <c r="B7" s="286" t="s">
        <v>2636</v>
      </c>
      <c r="C7" s="289"/>
      <c r="D7" s="287"/>
      <c r="E7" s="290" t="str">
        <f t="shared" si="0"/>
        <v/>
      </c>
    </row>
    <row r="8" s="267" customFormat="1" ht="36" customHeight="1" spans="1:5">
      <c r="A8" s="288" t="s">
        <v>2637</v>
      </c>
      <c r="B8" s="286" t="s">
        <v>2638</v>
      </c>
      <c r="C8" s="291"/>
      <c r="D8" s="287"/>
      <c r="E8" s="292"/>
    </row>
    <row r="9" s="267" customFormat="1" ht="31" customHeight="1" spans="1:5">
      <c r="A9" s="288" t="s">
        <v>2639</v>
      </c>
      <c r="B9" s="286" t="s">
        <v>2640</v>
      </c>
      <c r="C9" s="289"/>
      <c r="D9" s="287"/>
      <c r="E9" s="290" t="str">
        <f t="shared" si="0"/>
        <v/>
      </c>
    </row>
    <row r="10" s="267" customFormat="1" ht="36" customHeight="1" spans="1:5">
      <c r="A10" s="288" t="s">
        <v>2641</v>
      </c>
      <c r="B10" s="286" t="s">
        <v>2642</v>
      </c>
      <c r="C10" s="291"/>
      <c r="D10" s="287"/>
      <c r="E10" s="292"/>
    </row>
    <row r="11" s="267" customFormat="1" ht="36" customHeight="1" spans="1:5">
      <c r="A11" s="281" t="s">
        <v>2643</v>
      </c>
      <c r="B11" s="282" t="s">
        <v>2644</v>
      </c>
      <c r="C11" s="293">
        <f>SUM(C12:C16)</f>
        <v>0</v>
      </c>
      <c r="D11" s="287"/>
      <c r="E11" s="294" t="str">
        <f t="shared" si="0"/>
        <v/>
      </c>
    </row>
    <row r="12" s="267" customFormat="1" ht="36" customHeight="1" spans="1:5">
      <c r="A12" s="288" t="s">
        <v>2645</v>
      </c>
      <c r="B12" s="286" t="s">
        <v>2646</v>
      </c>
      <c r="C12" s="289"/>
      <c r="D12" s="287">
        <v>0</v>
      </c>
      <c r="E12" s="290" t="str">
        <f t="shared" si="0"/>
        <v/>
      </c>
    </row>
    <row r="13" s="267" customFormat="1" ht="36" customHeight="1" spans="1:5">
      <c r="A13" s="288" t="s">
        <v>2647</v>
      </c>
      <c r="B13" s="286" t="s">
        <v>2648</v>
      </c>
      <c r="C13" s="289"/>
      <c r="D13" s="287">
        <v>0</v>
      </c>
      <c r="E13" s="290" t="str">
        <f t="shared" si="0"/>
        <v/>
      </c>
    </row>
    <row r="14" s="267" customFormat="1" ht="36" customHeight="1" spans="1:5">
      <c r="A14" s="288" t="s">
        <v>2649</v>
      </c>
      <c r="B14" s="286" t="s">
        <v>2650</v>
      </c>
      <c r="C14" s="289"/>
      <c r="D14" s="287"/>
      <c r="E14" s="290" t="str">
        <f t="shared" si="0"/>
        <v/>
      </c>
    </row>
    <row r="15" s="267" customFormat="1" ht="36" customHeight="1" spans="1:5">
      <c r="A15" s="288" t="s">
        <v>2651</v>
      </c>
      <c r="B15" s="286" t="s">
        <v>2652</v>
      </c>
      <c r="C15" s="289"/>
      <c r="D15" s="287"/>
      <c r="E15" s="290" t="str">
        <f t="shared" si="0"/>
        <v/>
      </c>
    </row>
    <row r="16" s="267" customFormat="1" ht="36" customHeight="1" spans="1:5">
      <c r="A16" s="288" t="s">
        <v>2653</v>
      </c>
      <c r="B16" s="286" t="s">
        <v>2654</v>
      </c>
      <c r="C16" s="289"/>
      <c r="D16" s="287"/>
      <c r="E16" s="290" t="str">
        <f t="shared" si="0"/>
        <v/>
      </c>
    </row>
    <row r="17" s="267" customFormat="1" ht="36" customHeight="1" spans="1:5">
      <c r="A17" s="281" t="s">
        <v>2655</v>
      </c>
      <c r="B17" s="282" t="s">
        <v>2656</v>
      </c>
      <c r="C17" s="293">
        <f>SUM(C18:C19)</f>
        <v>0</v>
      </c>
      <c r="D17" s="287">
        <f>SUM(D18:D19)</f>
        <v>0</v>
      </c>
      <c r="E17" s="294" t="str">
        <f t="shared" si="0"/>
        <v/>
      </c>
    </row>
    <row r="18" s="267" customFormat="1" ht="36" customHeight="1" spans="1:5">
      <c r="A18" s="288" t="s">
        <v>2657</v>
      </c>
      <c r="B18" s="286" t="s">
        <v>2658</v>
      </c>
      <c r="C18" s="289"/>
      <c r="D18" s="287">
        <v>0</v>
      </c>
      <c r="E18" s="290" t="str">
        <f t="shared" si="0"/>
        <v/>
      </c>
    </row>
    <row r="19" s="267" customFormat="1" ht="36" customHeight="1" spans="1:5">
      <c r="A19" s="288" t="s">
        <v>2659</v>
      </c>
      <c r="B19" s="286" t="s">
        <v>2660</v>
      </c>
      <c r="C19" s="289"/>
      <c r="D19" s="287">
        <v>0</v>
      </c>
      <c r="E19" s="290" t="str">
        <f t="shared" si="0"/>
        <v/>
      </c>
    </row>
    <row r="20" s="267" customFormat="1" ht="36" customHeight="1" spans="1:5">
      <c r="A20" s="281" t="s">
        <v>152</v>
      </c>
      <c r="B20" s="282" t="s">
        <v>2661</v>
      </c>
      <c r="C20" s="295">
        <v>47</v>
      </c>
      <c r="D20" s="284"/>
      <c r="E20" s="290">
        <f t="shared" si="0"/>
        <v>-1</v>
      </c>
    </row>
    <row r="21" s="267" customFormat="1" ht="36" customHeight="1" spans="1:5">
      <c r="A21" s="281" t="s">
        <v>2662</v>
      </c>
      <c r="B21" s="282" t="s">
        <v>2663</v>
      </c>
      <c r="C21" s="293">
        <f>SUM(C22:C24)</f>
        <v>47</v>
      </c>
      <c r="D21" s="287"/>
      <c r="E21" s="294">
        <f t="shared" si="0"/>
        <v>-1</v>
      </c>
    </row>
    <row r="22" s="267" customFormat="1" ht="36" customHeight="1" spans="1:5">
      <c r="A22" s="288" t="s">
        <v>2664</v>
      </c>
      <c r="B22" s="286" t="s">
        <v>2665</v>
      </c>
      <c r="C22" s="289">
        <v>33</v>
      </c>
      <c r="D22" s="287"/>
      <c r="E22" s="290">
        <f t="shared" si="0"/>
        <v>-1</v>
      </c>
    </row>
    <row r="23" s="267" customFormat="1" ht="36" customHeight="1" spans="1:5">
      <c r="A23" s="288" t="s">
        <v>2666</v>
      </c>
      <c r="B23" s="286" t="s">
        <v>2667</v>
      </c>
      <c r="C23" s="289">
        <v>14</v>
      </c>
      <c r="D23" s="287"/>
      <c r="E23" s="290">
        <f t="shared" si="0"/>
        <v>-1</v>
      </c>
    </row>
    <row r="24" s="267" customFormat="1" ht="36" customHeight="1" spans="1:5">
      <c r="A24" s="288" t="s">
        <v>2668</v>
      </c>
      <c r="B24" s="286" t="s">
        <v>2669</v>
      </c>
      <c r="C24" s="289"/>
      <c r="D24" s="287"/>
      <c r="E24" s="290" t="str">
        <f t="shared" si="0"/>
        <v/>
      </c>
    </row>
    <row r="25" s="267" customFormat="1" ht="36" customHeight="1" spans="1:5">
      <c r="A25" s="281" t="s">
        <v>2670</v>
      </c>
      <c r="B25" s="282" t="s">
        <v>2671</v>
      </c>
      <c r="C25" s="293">
        <f>SUM(C26:C28)</f>
        <v>0</v>
      </c>
      <c r="D25" s="287"/>
      <c r="E25" s="294" t="str">
        <f t="shared" si="0"/>
        <v/>
      </c>
    </row>
    <row r="26" s="267" customFormat="1" ht="36" customHeight="1" spans="1:5">
      <c r="A26" s="288" t="s">
        <v>2672</v>
      </c>
      <c r="B26" s="286" t="s">
        <v>2665</v>
      </c>
      <c r="C26" s="289"/>
      <c r="D26" s="287"/>
      <c r="E26" s="290" t="str">
        <f t="shared" si="0"/>
        <v/>
      </c>
    </row>
    <row r="27" s="267" customFormat="1" ht="36" customHeight="1" spans="1:5">
      <c r="A27" s="288" t="s">
        <v>2673</v>
      </c>
      <c r="B27" s="286" t="s">
        <v>2667</v>
      </c>
      <c r="C27" s="289"/>
      <c r="D27" s="287"/>
      <c r="E27" s="290" t="str">
        <f t="shared" si="0"/>
        <v/>
      </c>
    </row>
    <row r="28" s="267" customFormat="1" ht="36" customHeight="1" spans="1:5">
      <c r="A28" s="288" t="s">
        <v>2674</v>
      </c>
      <c r="B28" s="286" t="s">
        <v>2675</v>
      </c>
      <c r="C28" s="289"/>
      <c r="D28" s="287"/>
      <c r="E28" s="290" t="str">
        <f t="shared" si="0"/>
        <v/>
      </c>
    </row>
    <row r="29" s="270" customFormat="1" ht="36" customHeight="1" spans="1:5">
      <c r="A29" s="281" t="s">
        <v>2676</v>
      </c>
      <c r="B29" s="282" t="s">
        <v>2677</v>
      </c>
      <c r="C29" s="293">
        <f>SUM(C30:C31)</f>
        <v>0</v>
      </c>
      <c r="D29" s="287"/>
      <c r="E29" s="294" t="str">
        <f t="shared" si="0"/>
        <v/>
      </c>
    </row>
    <row r="30" s="267" customFormat="1" ht="36" customHeight="1" spans="1:5">
      <c r="A30" s="288" t="s">
        <v>2678</v>
      </c>
      <c r="B30" s="286" t="s">
        <v>2667</v>
      </c>
      <c r="C30" s="289"/>
      <c r="D30" s="287">
        <v>0</v>
      </c>
      <c r="E30" s="290" t="str">
        <f t="shared" si="0"/>
        <v/>
      </c>
    </row>
    <row r="31" s="267" customFormat="1" ht="36" customHeight="1" spans="1:5">
      <c r="A31" s="288" t="s">
        <v>2679</v>
      </c>
      <c r="B31" s="286" t="s">
        <v>2680</v>
      </c>
      <c r="C31" s="289"/>
      <c r="D31" s="287"/>
      <c r="E31" s="290" t="str">
        <f t="shared" si="0"/>
        <v/>
      </c>
    </row>
    <row r="32" s="267" customFormat="1" ht="36" customHeight="1" spans="1:5">
      <c r="A32" s="281" t="s">
        <v>156</v>
      </c>
      <c r="B32" s="282" t="s">
        <v>2681</v>
      </c>
      <c r="C32" s="283"/>
      <c r="D32" s="284"/>
      <c r="E32" s="285"/>
    </row>
    <row r="33" s="267" customFormat="1" ht="36" customHeight="1" spans="1:5">
      <c r="A33" s="281" t="s">
        <v>2682</v>
      </c>
      <c r="B33" s="282" t="s">
        <v>2683</v>
      </c>
      <c r="C33" s="293">
        <f>SUM(C34:C37)</f>
        <v>0</v>
      </c>
      <c r="D33" s="287"/>
      <c r="E33" s="294" t="str">
        <f t="shared" si="0"/>
        <v/>
      </c>
    </row>
    <row r="34" s="267" customFormat="1" ht="36" customHeight="1" spans="1:5">
      <c r="A34" s="288">
        <v>2116001</v>
      </c>
      <c r="B34" s="286" t="s">
        <v>2684</v>
      </c>
      <c r="C34" s="289">
        <f>SUM(C35:C42)</f>
        <v>0</v>
      </c>
      <c r="D34" s="287">
        <v>0</v>
      </c>
      <c r="E34" s="290" t="str">
        <f t="shared" si="0"/>
        <v/>
      </c>
    </row>
    <row r="35" s="267" customFormat="1" ht="36" customHeight="1" spans="1:5">
      <c r="A35" s="288">
        <v>2116002</v>
      </c>
      <c r="B35" s="286" t="s">
        <v>2685</v>
      </c>
      <c r="C35" s="289"/>
      <c r="D35" s="287">
        <v>0</v>
      </c>
      <c r="E35" s="290" t="str">
        <f t="shared" si="0"/>
        <v/>
      </c>
    </row>
    <row r="36" s="267" customFormat="1" ht="36" customHeight="1" spans="1:5">
      <c r="A36" s="288">
        <v>2116003</v>
      </c>
      <c r="B36" s="286" t="s">
        <v>2686</v>
      </c>
      <c r="C36" s="289"/>
      <c r="D36" s="287">
        <v>0</v>
      </c>
      <c r="E36" s="290" t="str">
        <f t="shared" si="0"/>
        <v/>
      </c>
    </row>
    <row r="37" s="270" customFormat="1" ht="36" customHeight="1" spans="1:5">
      <c r="A37" s="288">
        <v>2116099</v>
      </c>
      <c r="B37" s="286" t="s">
        <v>2687</v>
      </c>
      <c r="C37" s="289"/>
      <c r="D37" s="287"/>
      <c r="E37" s="290" t="str">
        <f t="shared" si="0"/>
        <v/>
      </c>
    </row>
    <row r="38" s="267" customFormat="1" ht="36" customHeight="1" spans="1:5">
      <c r="A38" s="281">
        <v>21161</v>
      </c>
      <c r="B38" s="282" t="s">
        <v>2688</v>
      </c>
      <c r="C38" s="293">
        <f>SUM(C39:C42)</f>
        <v>0</v>
      </c>
      <c r="D38" s="287">
        <f>SUM(D39:D42)</f>
        <v>0</v>
      </c>
      <c r="E38" s="294" t="str">
        <f t="shared" si="0"/>
        <v/>
      </c>
    </row>
    <row r="39" s="267" customFormat="1" ht="36" customHeight="1" spans="1:5">
      <c r="A39" s="288">
        <v>2116101</v>
      </c>
      <c r="B39" s="286" t="s">
        <v>2689</v>
      </c>
      <c r="C39" s="289"/>
      <c r="D39" s="287">
        <v>0</v>
      </c>
      <c r="E39" s="290" t="str">
        <f t="shared" si="0"/>
        <v/>
      </c>
    </row>
    <row r="40" s="267" customFormat="1" ht="36" customHeight="1" spans="1:5">
      <c r="A40" s="288">
        <v>2116102</v>
      </c>
      <c r="B40" s="286" t="s">
        <v>2690</v>
      </c>
      <c r="C40" s="289"/>
      <c r="D40" s="287">
        <v>0</v>
      </c>
      <c r="E40" s="290" t="str">
        <f t="shared" si="0"/>
        <v/>
      </c>
    </row>
    <row r="41" s="267" customFormat="1" ht="36" customHeight="1" spans="1:5">
      <c r="A41" s="288">
        <v>2116103</v>
      </c>
      <c r="B41" s="286" t="s">
        <v>2691</v>
      </c>
      <c r="C41" s="289"/>
      <c r="D41" s="287">
        <v>0</v>
      </c>
      <c r="E41" s="290" t="str">
        <f t="shared" si="0"/>
        <v/>
      </c>
    </row>
    <row r="42" s="267" customFormat="1" ht="36" customHeight="1" spans="1:5">
      <c r="A42" s="288">
        <v>2116104</v>
      </c>
      <c r="B42" s="286" t="s">
        <v>2692</v>
      </c>
      <c r="C42" s="289"/>
      <c r="D42" s="287">
        <v>0</v>
      </c>
      <c r="E42" s="290" t="str">
        <f t="shared" si="0"/>
        <v/>
      </c>
    </row>
    <row r="43" s="267" customFormat="1" ht="36" customHeight="1" spans="1:5">
      <c r="A43" s="281" t="s">
        <v>158</v>
      </c>
      <c r="B43" s="282" t="s">
        <v>2693</v>
      </c>
      <c r="C43" s="295">
        <f>C44+C62+C68</f>
        <v>13312</v>
      </c>
      <c r="D43" s="284">
        <v>11298</v>
      </c>
      <c r="E43" s="290">
        <f t="shared" si="0"/>
        <v>-0.151</v>
      </c>
    </row>
    <row r="44" s="267" customFormat="1" ht="36" customHeight="1" spans="1:5">
      <c r="A44" s="281" t="s">
        <v>2694</v>
      </c>
      <c r="B44" s="282" t="s">
        <v>2695</v>
      </c>
      <c r="C44" s="283">
        <f>C46+C56</f>
        <v>3126</v>
      </c>
      <c r="D44" s="283">
        <f>D46+D56</f>
        <v>3126</v>
      </c>
      <c r="E44" s="290">
        <f t="shared" si="0"/>
        <v>0</v>
      </c>
    </row>
    <row r="45" s="267" customFormat="1" ht="36" customHeight="1" spans="1:5">
      <c r="A45" s="288" t="s">
        <v>2696</v>
      </c>
      <c r="B45" s="286" t="s">
        <v>2697</v>
      </c>
      <c r="C45" s="289"/>
      <c r="D45" s="287"/>
      <c r="E45" s="290" t="str">
        <f t="shared" si="0"/>
        <v/>
      </c>
    </row>
    <row r="46" s="267" customFormat="1" ht="36" customHeight="1" spans="1:5">
      <c r="A46" s="288" t="s">
        <v>2698</v>
      </c>
      <c r="B46" s="286" t="s">
        <v>2699</v>
      </c>
      <c r="C46" s="289">
        <v>1551</v>
      </c>
      <c r="D46" s="287">
        <v>1551</v>
      </c>
      <c r="E46" s="290">
        <f t="shared" si="0"/>
        <v>0</v>
      </c>
    </row>
    <row r="47" s="267" customFormat="1" ht="36" customHeight="1" spans="1:5">
      <c r="A47" s="288" t="s">
        <v>2700</v>
      </c>
      <c r="B47" s="286" t="s">
        <v>2701</v>
      </c>
      <c r="C47" s="289"/>
      <c r="D47" s="287"/>
      <c r="E47" s="290" t="str">
        <f t="shared" si="0"/>
        <v/>
      </c>
    </row>
    <row r="48" s="267" customFormat="1" ht="36" customHeight="1" spans="1:5">
      <c r="A48" s="288" t="s">
        <v>2702</v>
      </c>
      <c r="B48" s="286" t="s">
        <v>2703</v>
      </c>
      <c r="C48" s="289"/>
      <c r="D48" s="287"/>
      <c r="E48" s="290" t="str">
        <f t="shared" si="0"/>
        <v/>
      </c>
    </row>
    <row r="49" s="267" customFormat="1" ht="36" customHeight="1" spans="1:5">
      <c r="A49" s="288" t="s">
        <v>2704</v>
      </c>
      <c r="B49" s="286" t="s">
        <v>2705</v>
      </c>
      <c r="C49" s="289"/>
      <c r="D49" s="287"/>
      <c r="E49" s="290" t="str">
        <f t="shared" si="0"/>
        <v/>
      </c>
    </row>
    <row r="50" s="267" customFormat="1" ht="36" customHeight="1" spans="1:5">
      <c r="A50" s="288" t="s">
        <v>2706</v>
      </c>
      <c r="B50" s="286" t="s">
        <v>2707</v>
      </c>
      <c r="C50" s="289"/>
      <c r="D50" s="287"/>
      <c r="E50" s="290" t="str">
        <f t="shared" si="0"/>
        <v/>
      </c>
    </row>
    <row r="51" s="267" customFormat="1" ht="36" customHeight="1" spans="1:5">
      <c r="A51" s="288" t="s">
        <v>2708</v>
      </c>
      <c r="B51" s="286" t="s">
        <v>2709</v>
      </c>
      <c r="C51" s="289"/>
      <c r="D51" s="287"/>
      <c r="E51" s="290" t="str">
        <f t="shared" si="0"/>
        <v/>
      </c>
    </row>
    <row r="52" s="267" customFormat="1" ht="36" customHeight="1" spans="1:5">
      <c r="A52" s="288" t="s">
        <v>2710</v>
      </c>
      <c r="B52" s="286" t="s">
        <v>2711</v>
      </c>
      <c r="C52" s="289"/>
      <c r="D52" s="287"/>
      <c r="E52" s="290" t="str">
        <f t="shared" si="0"/>
        <v/>
      </c>
    </row>
    <row r="53" s="267" customFormat="1" ht="36" customHeight="1" spans="1:5">
      <c r="A53" s="288" t="s">
        <v>2712</v>
      </c>
      <c r="B53" s="286" t="s">
        <v>2713</v>
      </c>
      <c r="C53" s="289"/>
      <c r="D53" s="287"/>
      <c r="E53" s="290" t="str">
        <f t="shared" si="0"/>
        <v/>
      </c>
    </row>
    <row r="54" s="267" customFormat="1" ht="36" customHeight="1" spans="1:5">
      <c r="A54" s="288" t="s">
        <v>2714</v>
      </c>
      <c r="B54" s="286" t="s">
        <v>2715</v>
      </c>
      <c r="C54" s="289"/>
      <c r="D54" s="287"/>
      <c r="E54" s="290" t="str">
        <f t="shared" si="0"/>
        <v/>
      </c>
    </row>
    <row r="55" s="267" customFormat="1" ht="36" customHeight="1" spans="1:5">
      <c r="A55" s="288" t="s">
        <v>2716</v>
      </c>
      <c r="B55" s="286" t="s">
        <v>2717</v>
      </c>
      <c r="C55" s="289"/>
      <c r="D55" s="287"/>
      <c r="E55" s="290" t="str">
        <f t="shared" si="0"/>
        <v/>
      </c>
    </row>
    <row r="56" s="267" customFormat="1" ht="36" customHeight="1" spans="1:5">
      <c r="A56" s="288" t="s">
        <v>2718</v>
      </c>
      <c r="B56" s="286" t="s">
        <v>2719</v>
      </c>
      <c r="C56" s="291">
        <v>1575</v>
      </c>
      <c r="D56" s="287">
        <v>1575</v>
      </c>
      <c r="E56" s="290">
        <f t="shared" si="0"/>
        <v>0</v>
      </c>
    </row>
    <row r="57" s="267" customFormat="1" ht="36" customHeight="1" spans="1:5">
      <c r="A57" s="281" t="s">
        <v>2720</v>
      </c>
      <c r="B57" s="282" t="s">
        <v>2721</v>
      </c>
      <c r="C57" s="293">
        <f>SUM(C58:C60)</f>
        <v>0</v>
      </c>
      <c r="D57" s="287"/>
      <c r="E57" s="294" t="str">
        <f t="shared" si="0"/>
        <v/>
      </c>
    </row>
    <row r="58" s="267" customFormat="1" ht="36" customHeight="1" spans="1:5">
      <c r="A58" s="288" t="s">
        <v>2722</v>
      </c>
      <c r="B58" s="286" t="s">
        <v>2697</v>
      </c>
      <c r="C58" s="289"/>
      <c r="D58" s="287"/>
      <c r="E58" s="290" t="str">
        <f t="shared" si="0"/>
        <v/>
      </c>
    </row>
    <row r="59" s="267" customFormat="1" ht="36" customHeight="1" spans="1:5">
      <c r="A59" s="288" t="s">
        <v>2723</v>
      </c>
      <c r="B59" s="286" t="s">
        <v>2699</v>
      </c>
      <c r="C59" s="289"/>
      <c r="D59" s="287"/>
      <c r="E59" s="290" t="str">
        <f t="shared" si="0"/>
        <v/>
      </c>
    </row>
    <row r="60" s="267" customFormat="1" ht="36" customHeight="1" spans="1:5">
      <c r="A60" s="288" t="s">
        <v>2724</v>
      </c>
      <c r="B60" s="286" t="s">
        <v>2725</v>
      </c>
      <c r="C60" s="289"/>
      <c r="D60" s="287"/>
      <c r="E60" s="290" t="str">
        <f t="shared" si="0"/>
        <v/>
      </c>
    </row>
    <row r="61" s="267" customFormat="1" ht="36" customHeight="1" spans="1:5">
      <c r="A61" s="281" t="s">
        <v>2726</v>
      </c>
      <c r="B61" s="282" t="s">
        <v>2727</v>
      </c>
      <c r="C61" s="293"/>
      <c r="D61" s="287"/>
      <c r="E61" s="294" t="str">
        <f t="shared" si="0"/>
        <v/>
      </c>
    </row>
    <row r="62" s="267" customFormat="1" ht="36" customHeight="1" spans="1:5">
      <c r="A62" s="281" t="s">
        <v>2728</v>
      </c>
      <c r="B62" s="282" t="s">
        <v>2729</v>
      </c>
      <c r="C62" s="293">
        <f>SUM(C63:C67)</f>
        <v>8166</v>
      </c>
      <c r="D62" s="293">
        <v>7275</v>
      </c>
      <c r="E62" s="294">
        <f t="shared" si="0"/>
        <v>-0.109</v>
      </c>
    </row>
    <row r="63" s="267" customFormat="1" ht="36" customHeight="1" spans="1:5">
      <c r="A63" s="288" t="s">
        <v>2730</v>
      </c>
      <c r="B63" s="286" t="s">
        <v>2731</v>
      </c>
      <c r="C63" s="289">
        <v>5145</v>
      </c>
      <c r="D63" s="287">
        <v>6626</v>
      </c>
      <c r="E63" s="290">
        <f t="shared" si="0"/>
        <v>0.288</v>
      </c>
    </row>
    <row r="64" s="267" customFormat="1" ht="36" customHeight="1" spans="1:5">
      <c r="A64" s="288" t="s">
        <v>2732</v>
      </c>
      <c r="B64" s="286" t="s">
        <v>2733</v>
      </c>
      <c r="C64" s="289">
        <v>104</v>
      </c>
      <c r="D64" s="287"/>
      <c r="E64" s="290">
        <f t="shared" si="0"/>
        <v>-1</v>
      </c>
    </row>
    <row r="65" s="267" customFormat="1" ht="36" customHeight="1" spans="1:5">
      <c r="A65" s="288" t="s">
        <v>2734</v>
      </c>
      <c r="B65" s="286" t="s">
        <v>2735</v>
      </c>
      <c r="C65" s="289"/>
      <c r="D65" s="287"/>
      <c r="E65" s="290" t="str">
        <f t="shared" si="0"/>
        <v/>
      </c>
    </row>
    <row r="66" s="267" customFormat="1" ht="36" customHeight="1" spans="1:5">
      <c r="A66" s="288" t="s">
        <v>2736</v>
      </c>
      <c r="B66" s="286" t="s">
        <v>2737</v>
      </c>
      <c r="C66" s="289"/>
      <c r="D66" s="287"/>
      <c r="E66" s="290" t="str">
        <f t="shared" si="0"/>
        <v/>
      </c>
    </row>
    <row r="67" s="267" customFormat="1" ht="36" customHeight="1" spans="1:5">
      <c r="A67" s="288" t="s">
        <v>2738</v>
      </c>
      <c r="B67" s="286" t="s">
        <v>2739</v>
      </c>
      <c r="C67" s="289">
        <v>2917</v>
      </c>
      <c r="D67" s="287">
        <v>649</v>
      </c>
      <c r="E67" s="290">
        <f t="shared" si="0"/>
        <v>-0.778</v>
      </c>
    </row>
    <row r="68" s="267" customFormat="1" ht="36" customHeight="1" spans="1:5">
      <c r="A68" s="281" t="s">
        <v>2740</v>
      </c>
      <c r="B68" s="282" t="s">
        <v>2741</v>
      </c>
      <c r="C68" s="293">
        <f>SUM(C69:C71)</f>
        <v>2020</v>
      </c>
      <c r="D68" s="293">
        <v>897</v>
      </c>
      <c r="E68" s="294">
        <f t="shared" ref="E68:E131" si="1">IF(C68&gt;0,D68/C68-1,IF(C68&lt;0,-(D68/C68-1),""))</f>
        <v>-0.556</v>
      </c>
    </row>
    <row r="69" s="267" customFormat="1" ht="36" customHeight="1" spans="1:5">
      <c r="A69" s="288" t="s">
        <v>2742</v>
      </c>
      <c r="B69" s="286" t="s">
        <v>2743</v>
      </c>
      <c r="C69" s="289">
        <v>735</v>
      </c>
      <c r="D69" s="287">
        <v>761</v>
      </c>
      <c r="E69" s="290">
        <f t="shared" si="1"/>
        <v>0.035</v>
      </c>
    </row>
    <row r="70" s="267" customFormat="1" ht="36" customHeight="1" spans="1:5">
      <c r="A70" s="288" t="s">
        <v>2744</v>
      </c>
      <c r="B70" s="286" t="s">
        <v>2745</v>
      </c>
      <c r="C70" s="289">
        <v>45</v>
      </c>
      <c r="D70" s="287">
        <v>110</v>
      </c>
      <c r="E70" s="290">
        <f t="shared" si="1"/>
        <v>1.444</v>
      </c>
    </row>
    <row r="71" s="267" customFormat="1" ht="36" customHeight="1" spans="1:5">
      <c r="A71" s="288" t="s">
        <v>2746</v>
      </c>
      <c r="B71" s="286" t="s">
        <v>2747</v>
      </c>
      <c r="C71" s="289">
        <v>1240</v>
      </c>
      <c r="D71" s="287">
        <v>26</v>
      </c>
      <c r="E71" s="290">
        <f t="shared" si="1"/>
        <v>-0.979</v>
      </c>
    </row>
    <row r="72" s="267" customFormat="1" ht="36" customHeight="1" spans="1:5">
      <c r="A72" s="281" t="s">
        <v>2748</v>
      </c>
      <c r="B72" s="282" t="s">
        <v>2749</v>
      </c>
      <c r="C72" s="293">
        <f>SUM(C73:C75)</f>
        <v>0</v>
      </c>
      <c r="D72" s="287"/>
      <c r="E72" s="294" t="str">
        <f t="shared" si="1"/>
        <v/>
      </c>
    </row>
    <row r="73" s="267" customFormat="1" ht="36" customHeight="1" spans="1:5">
      <c r="A73" s="288" t="s">
        <v>2750</v>
      </c>
      <c r="B73" s="286" t="s">
        <v>2697</v>
      </c>
      <c r="C73" s="289"/>
      <c r="D73" s="287"/>
      <c r="E73" s="290" t="str">
        <f t="shared" si="1"/>
        <v/>
      </c>
    </row>
    <row r="74" s="267" customFormat="1" ht="36" customHeight="1" spans="1:5">
      <c r="A74" s="288" t="s">
        <v>2751</v>
      </c>
      <c r="B74" s="286" t="s">
        <v>2699</v>
      </c>
      <c r="C74" s="289"/>
      <c r="D74" s="287"/>
      <c r="E74" s="290" t="str">
        <f t="shared" si="1"/>
        <v/>
      </c>
    </row>
    <row r="75" s="267" customFormat="1" ht="36" customHeight="1" spans="1:5">
      <c r="A75" s="288" t="s">
        <v>2752</v>
      </c>
      <c r="B75" s="286" t="s">
        <v>2753</v>
      </c>
      <c r="C75" s="289"/>
      <c r="D75" s="287"/>
      <c r="E75" s="290" t="str">
        <f t="shared" si="1"/>
        <v/>
      </c>
    </row>
    <row r="76" s="267" customFormat="1" ht="36" customHeight="1" spans="1:5">
      <c r="A76" s="281" t="s">
        <v>2754</v>
      </c>
      <c r="B76" s="282" t="s">
        <v>2755</v>
      </c>
      <c r="C76" s="293">
        <f>SUM(C77:C79)</f>
        <v>0</v>
      </c>
      <c r="D76" s="287"/>
      <c r="E76" s="294" t="str">
        <f t="shared" si="1"/>
        <v/>
      </c>
    </row>
    <row r="77" s="267" customFormat="1" ht="36" customHeight="1" spans="1:5">
      <c r="A77" s="288" t="s">
        <v>2756</v>
      </c>
      <c r="B77" s="286" t="s">
        <v>2697</v>
      </c>
      <c r="C77" s="289"/>
      <c r="D77" s="287"/>
      <c r="E77" s="290" t="str">
        <f t="shared" si="1"/>
        <v/>
      </c>
    </row>
    <row r="78" s="267" customFormat="1" ht="36" customHeight="1" spans="1:5">
      <c r="A78" s="288" t="s">
        <v>2757</v>
      </c>
      <c r="B78" s="286" t="s">
        <v>2699</v>
      </c>
      <c r="C78" s="289"/>
      <c r="D78" s="287"/>
      <c r="E78" s="290" t="str">
        <f t="shared" si="1"/>
        <v/>
      </c>
    </row>
    <row r="79" s="267" customFormat="1" ht="36" customHeight="1" spans="1:5">
      <c r="A79" s="288" t="s">
        <v>2758</v>
      </c>
      <c r="B79" s="286" t="s">
        <v>2759</v>
      </c>
      <c r="C79" s="289"/>
      <c r="D79" s="287"/>
      <c r="E79" s="290" t="str">
        <f t="shared" si="1"/>
        <v/>
      </c>
    </row>
    <row r="80" s="267" customFormat="1" ht="36" customHeight="1" spans="1:5">
      <c r="A80" s="281" t="s">
        <v>2760</v>
      </c>
      <c r="B80" s="282" t="s">
        <v>2761</v>
      </c>
      <c r="C80" s="293">
        <f>SUM(C81:C85)</f>
        <v>0</v>
      </c>
      <c r="D80" s="287"/>
      <c r="E80" s="294" t="str">
        <f t="shared" si="1"/>
        <v/>
      </c>
    </row>
    <row r="81" s="267" customFormat="1" ht="36" customHeight="1" spans="1:5">
      <c r="A81" s="288" t="s">
        <v>2762</v>
      </c>
      <c r="B81" s="286" t="s">
        <v>2731</v>
      </c>
      <c r="C81" s="289"/>
      <c r="D81" s="287"/>
      <c r="E81" s="290" t="str">
        <f t="shared" si="1"/>
        <v/>
      </c>
    </row>
    <row r="82" s="267" customFormat="1" ht="36" customHeight="1" spans="1:5">
      <c r="A82" s="288" t="s">
        <v>2763</v>
      </c>
      <c r="B82" s="286" t="s">
        <v>2733</v>
      </c>
      <c r="C82" s="289"/>
      <c r="D82" s="287"/>
      <c r="E82" s="290" t="str">
        <f t="shared" si="1"/>
        <v/>
      </c>
    </row>
    <row r="83" s="267" customFormat="1" ht="36" customHeight="1" spans="1:5">
      <c r="A83" s="288" t="s">
        <v>2764</v>
      </c>
      <c r="B83" s="286" t="s">
        <v>2735</v>
      </c>
      <c r="C83" s="289"/>
      <c r="D83" s="287"/>
      <c r="E83" s="290" t="str">
        <f t="shared" si="1"/>
        <v/>
      </c>
    </row>
    <row r="84" s="267" customFormat="1" ht="36" customHeight="1" spans="1:5">
      <c r="A84" s="288" t="s">
        <v>2765</v>
      </c>
      <c r="B84" s="286" t="s">
        <v>2737</v>
      </c>
      <c r="C84" s="289"/>
      <c r="D84" s="287"/>
      <c r="E84" s="290" t="str">
        <f t="shared" si="1"/>
        <v/>
      </c>
    </row>
    <row r="85" s="267" customFormat="1" ht="36" customHeight="1" spans="1:5">
      <c r="A85" s="288" t="s">
        <v>2766</v>
      </c>
      <c r="B85" s="286" t="s">
        <v>2767</v>
      </c>
      <c r="C85" s="289"/>
      <c r="D85" s="287"/>
      <c r="E85" s="290" t="str">
        <f t="shared" si="1"/>
        <v/>
      </c>
    </row>
    <row r="86" s="267" customFormat="1" ht="36" customHeight="1" spans="1:5">
      <c r="A86" s="281" t="s">
        <v>2768</v>
      </c>
      <c r="B86" s="282" t="s">
        <v>2769</v>
      </c>
      <c r="C86" s="293">
        <f>SUM(C87:C88)</f>
        <v>0</v>
      </c>
      <c r="D86" s="287"/>
      <c r="E86" s="294" t="str">
        <f t="shared" si="1"/>
        <v/>
      </c>
    </row>
    <row r="87" s="267" customFormat="1" ht="36" customHeight="1" spans="1:5">
      <c r="A87" s="288" t="s">
        <v>2770</v>
      </c>
      <c r="B87" s="286" t="s">
        <v>2743</v>
      </c>
      <c r="C87" s="289"/>
      <c r="D87" s="287"/>
      <c r="E87" s="290" t="str">
        <f t="shared" si="1"/>
        <v/>
      </c>
    </row>
    <row r="88" s="267" customFormat="1" ht="36" customHeight="1" spans="1:5">
      <c r="A88" s="288" t="s">
        <v>2771</v>
      </c>
      <c r="B88" s="286" t="s">
        <v>2772</v>
      </c>
      <c r="C88" s="289"/>
      <c r="D88" s="287"/>
      <c r="E88" s="290" t="str">
        <f t="shared" si="1"/>
        <v/>
      </c>
    </row>
    <row r="89" s="267" customFormat="1" ht="36" customHeight="1" spans="1:5">
      <c r="A89" s="281" t="s">
        <v>2773</v>
      </c>
      <c r="B89" s="282" t="s">
        <v>2774</v>
      </c>
      <c r="C89" s="293">
        <f>SUM(C90:C97)</f>
        <v>0</v>
      </c>
      <c r="D89" s="287"/>
      <c r="E89" s="294" t="str">
        <f t="shared" si="1"/>
        <v/>
      </c>
    </row>
    <row r="90" s="267" customFormat="1" ht="36" customHeight="1" spans="1:5">
      <c r="A90" s="288" t="s">
        <v>2775</v>
      </c>
      <c r="B90" s="286" t="s">
        <v>2697</v>
      </c>
      <c r="C90" s="289"/>
      <c r="D90" s="287"/>
      <c r="E90" s="290" t="str">
        <f t="shared" si="1"/>
        <v/>
      </c>
    </row>
    <row r="91" s="267" customFormat="1" ht="36" customHeight="1" spans="1:5">
      <c r="A91" s="288" t="s">
        <v>2776</v>
      </c>
      <c r="B91" s="286" t="s">
        <v>2699</v>
      </c>
      <c r="C91" s="289"/>
      <c r="D91" s="287"/>
      <c r="E91" s="290" t="str">
        <f t="shared" si="1"/>
        <v/>
      </c>
    </row>
    <row r="92" s="267" customFormat="1" ht="36" customHeight="1" spans="1:5">
      <c r="A92" s="288" t="s">
        <v>2777</v>
      </c>
      <c r="B92" s="286" t="s">
        <v>2701</v>
      </c>
      <c r="C92" s="289"/>
      <c r="D92" s="287"/>
      <c r="E92" s="290" t="str">
        <f t="shared" si="1"/>
        <v/>
      </c>
    </row>
    <row r="93" s="267" customFormat="1" ht="36" customHeight="1" spans="1:5">
      <c r="A93" s="288" t="s">
        <v>2778</v>
      </c>
      <c r="B93" s="286" t="s">
        <v>2703</v>
      </c>
      <c r="C93" s="289"/>
      <c r="D93" s="287"/>
      <c r="E93" s="290" t="str">
        <f t="shared" si="1"/>
        <v/>
      </c>
    </row>
    <row r="94" s="267" customFormat="1" ht="36" customHeight="1" spans="1:5">
      <c r="A94" s="288" t="s">
        <v>2779</v>
      </c>
      <c r="B94" s="286" t="s">
        <v>2709</v>
      </c>
      <c r="C94" s="289"/>
      <c r="D94" s="287"/>
      <c r="E94" s="290" t="str">
        <f t="shared" si="1"/>
        <v/>
      </c>
    </row>
    <row r="95" s="267" customFormat="1" ht="36" customHeight="1" spans="1:5">
      <c r="A95" s="288" t="s">
        <v>2780</v>
      </c>
      <c r="B95" s="286" t="s">
        <v>2713</v>
      </c>
      <c r="C95" s="289"/>
      <c r="D95" s="287"/>
      <c r="E95" s="290" t="str">
        <f t="shared" si="1"/>
        <v/>
      </c>
    </row>
    <row r="96" s="267" customFormat="1" ht="36" customHeight="1" spans="1:5">
      <c r="A96" s="288" t="s">
        <v>2781</v>
      </c>
      <c r="B96" s="286" t="s">
        <v>2715</v>
      </c>
      <c r="C96" s="289"/>
      <c r="D96" s="287"/>
      <c r="E96" s="290" t="str">
        <f t="shared" si="1"/>
        <v/>
      </c>
    </row>
    <row r="97" s="267" customFormat="1" ht="36" customHeight="1" spans="1:5">
      <c r="A97" s="288" t="s">
        <v>2782</v>
      </c>
      <c r="B97" s="286" t="s">
        <v>2783</v>
      </c>
      <c r="C97" s="289"/>
      <c r="D97" s="287"/>
      <c r="E97" s="290" t="str">
        <f t="shared" si="1"/>
        <v/>
      </c>
    </row>
    <row r="98" s="267" customFormat="1" ht="36" customHeight="1" spans="1:5">
      <c r="A98" s="281" t="s">
        <v>160</v>
      </c>
      <c r="B98" s="282" t="s">
        <v>2784</v>
      </c>
      <c r="C98" s="295">
        <v>5</v>
      </c>
      <c r="D98" s="284">
        <v>5</v>
      </c>
      <c r="E98" s="285"/>
    </row>
    <row r="99" s="267" customFormat="1" ht="36" customHeight="1" spans="1:5">
      <c r="A99" s="281" t="s">
        <v>2785</v>
      </c>
      <c r="B99" s="282" t="s">
        <v>2786</v>
      </c>
      <c r="C99" s="283">
        <v>5</v>
      </c>
      <c r="D99" s="287">
        <v>5</v>
      </c>
      <c r="E99" s="285"/>
    </row>
    <row r="100" s="267" customFormat="1" ht="36" customHeight="1" spans="1:5">
      <c r="A100" s="288" t="s">
        <v>2787</v>
      </c>
      <c r="B100" s="286" t="s">
        <v>2667</v>
      </c>
      <c r="C100" s="289"/>
      <c r="D100" s="287"/>
      <c r="E100" s="290" t="str">
        <f t="shared" si="1"/>
        <v/>
      </c>
    </row>
    <row r="101" s="267" customFormat="1" ht="36" customHeight="1" spans="1:5">
      <c r="A101" s="288" t="s">
        <v>2788</v>
      </c>
      <c r="B101" s="286" t="s">
        <v>2789</v>
      </c>
      <c r="C101" s="289"/>
      <c r="D101" s="287"/>
      <c r="E101" s="290" t="str">
        <f t="shared" si="1"/>
        <v/>
      </c>
    </row>
    <row r="102" s="267" customFormat="1" ht="36" customHeight="1" spans="1:5">
      <c r="A102" s="288" t="s">
        <v>2790</v>
      </c>
      <c r="B102" s="286" t="s">
        <v>2791</v>
      </c>
      <c r="C102" s="289"/>
      <c r="D102" s="287"/>
      <c r="E102" s="290" t="str">
        <f t="shared" si="1"/>
        <v/>
      </c>
    </row>
    <row r="103" s="267" customFormat="1" ht="36" customHeight="1" spans="1:5">
      <c r="A103" s="288" t="s">
        <v>2792</v>
      </c>
      <c r="B103" s="286" t="s">
        <v>2793</v>
      </c>
      <c r="C103" s="291">
        <v>5</v>
      </c>
      <c r="D103" s="287">
        <v>5</v>
      </c>
      <c r="E103" s="290">
        <f t="shared" si="1"/>
        <v>0</v>
      </c>
    </row>
    <row r="104" s="267" customFormat="1" ht="36" customHeight="1" spans="1:5">
      <c r="A104" s="281" t="s">
        <v>2794</v>
      </c>
      <c r="B104" s="282" t="s">
        <v>2795</v>
      </c>
      <c r="C104" s="293">
        <f>SUM(C105:C108)</f>
        <v>0</v>
      </c>
      <c r="D104" s="287"/>
      <c r="E104" s="294" t="str">
        <f t="shared" si="1"/>
        <v/>
      </c>
    </row>
    <row r="105" s="267" customFormat="1" ht="36" customHeight="1" spans="1:5">
      <c r="A105" s="288" t="s">
        <v>2796</v>
      </c>
      <c r="B105" s="286" t="s">
        <v>2667</v>
      </c>
      <c r="C105" s="289"/>
      <c r="D105" s="287"/>
      <c r="E105" s="290" t="str">
        <f t="shared" si="1"/>
        <v/>
      </c>
    </row>
    <row r="106" s="267" customFormat="1" ht="36" customHeight="1" spans="1:5">
      <c r="A106" s="288" t="s">
        <v>2797</v>
      </c>
      <c r="B106" s="286" t="s">
        <v>2789</v>
      </c>
      <c r="C106" s="289"/>
      <c r="D106" s="287"/>
      <c r="E106" s="290" t="str">
        <f t="shared" si="1"/>
        <v/>
      </c>
    </row>
    <row r="107" s="267" customFormat="1" ht="36" customHeight="1" spans="1:5">
      <c r="A107" s="288" t="s">
        <v>2798</v>
      </c>
      <c r="B107" s="286" t="s">
        <v>2799</v>
      </c>
      <c r="C107" s="289"/>
      <c r="D107" s="287"/>
      <c r="E107" s="290" t="str">
        <f t="shared" si="1"/>
        <v/>
      </c>
    </row>
    <row r="108" s="267" customFormat="1" ht="36" customHeight="1" spans="1:5">
      <c r="A108" s="288" t="s">
        <v>2800</v>
      </c>
      <c r="B108" s="286" t="s">
        <v>2801</v>
      </c>
      <c r="C108" s="289"/>
      <c r="D108" s="287"/>
      <c r="E108" s="290" t="str">
        <f t="shared" si="1"/>
        <v/>
      </c>
    </row>
    <row r="109" s="267" customFormat="1" ht="36" customHeight="1" spans="1:5">
      <c r="A109" s="281" t="s">
        <v>2802</v>
      </c>
      <c r="B109" s="282" t="s">
        <v>2803</v>
      </c>
      <c r="C109" s="283"/>
      <c r="D109" s="287"/>
      <c r="E109" s="285"/>
    </row>
    <row r="110" s="267" customFormat="1" ht="36" customHeight="1" spans="1:5">
      <c r="A110" s="288" t="s">
        <v>2804</v>
      </c>
      <c r="B110" s="286" t="s">
        <v>2805</v>
      </c>
      <c r="C110" s="289"/>
      <c r="D110" s="287"/>
      <c r="E110" s="290" t="str">
        <f t="shared" si="1"/>
        <v/>
      </c>
    </row>
    <row r="111" s="267" customFormat="1" ht="36" customHeight="1" spans="1:5">
      <c r="A111" s="288" t="s">
        <v>2806</v>
      </c>
      <c r="B111" s="286" t="s">
        <v>2807</v>
      </c>
      <c r="C111" s="289"/>
      <c r="D111" s="287"/>
      <c r="E111" s="290" t="str">
        <f t="shared" si="1"/>
        <v/>
      </c>
    </row>
    <row r="112" s="267" customFormat="1" ht="36" customHeight="1" spans="1:5">
      <c r="A112" s="288" t="s">
        <v>2808</v>
      </c>
      <c r="B112" s="286" t="s">
        <v>2809</v>
      </c>
      <c r="C112" s="289"/>
      <c r="D112" s="287"/>
      <c r="E112" s="290" t="str">
        <f t="shared" si="1"/>
        <v/>
      </c>
    </row>
    <row r="113" s="267" customFormat="1" ht="36" customHeight="1" spans="1:5">
      <c r="A113" s="288" t="s">
        <v>2810</v>
      </c>
      <c r="B113" s="286" t="s">
        <v>2811</v>
      </c>
      <c r="C113" s="291"/>
      <c r="D113" s="287"/>
      <c r="E113" s="292"/>
    </row>
    <row r="114" s="267" customFormat="1" ht="36" customHeight="1" spans="1:5">
      <c r="A114" s="296">
        <v>21370</v>
      </c>
      <c r="B114" s="282" t="s">
        <v>2812</v>
      </c>
      <c r="C114" s="293">
        <f>SUM(C115:C116)</f>
        <v>0</v>
      </c>
      <c r="D114" s="287"/>
      <c r="E114" s="294" t="str">
        <f t="shared" si="1"/>
        <v/>
      </c>
    </row>
    <row r="115" s="267" customFormat="1" ht="36" customHeight="1" spans="1:5">
      <c r="A115" s="297">
        <v>2137001</v>
      </c>
      <c r="B115" s="286" t="s">
        <v>2667</v>
      </c>
      <c r="C115" s="289"/>
      <c r="D115" s="287"/>
      <c r="E115" s="290" t="str">
        <f t="shared" si="1"/>
        <v/>
      </c>
    </row>
    <row r="116" s="267" customFormat="1" ht="36" customHeight="1" spans="1:5">
      <c r="A116" s="297">
        <v>2137099</v>
      </c>
      <c r="B116" s="286" t="s">
        <v>2813</v>
      </c>
      <c r="C116" s="289"/>
      <c r="D116" s="287"/>
      <c r="E116" s="290" t="str">
        <f t="shared" si="1"/>
        <v/>
      </c>
    </row>
    <row r="117" s="267" customFormat="1" ht="36" customHeight="1" spans="1:5">
      <c r="A117" s="296">
        <v>21371</v>
      </c>
      <c r="B117" s="282" t="s">
        <v>2814</v>
      </c>
      <c r="C117" s="293">
        <f>SUM(C118:C121)</f>
        <v>0</v>
      </c>
      <c r="D117" s="287"/>
      <c r="E117" s="294" t="str">
        <f t="shared" si="1"/>
        <v/>
      </c>
    </row>
    <row r="118" s="267" customFormat="1" ht="36" customHeight="1" spans="1:5">
      <c r="A118" s="297">
        <v>2137101</v>
      </c>
      <c r="B118" s="286" t="s">
        <v>2805</v>
      </c>
      <c r="C118" s="289"/>
      <c r="D118" s="287"/>
      <c r="E118" s="290" t="str">
        <f t="shared" si="1"/>
        <v/>
      </c>
    </row>
    <row r="119" s="267" customFormat="1" ht="36" customHeight="1" spans="1:5">
      <c r="A119" s="297">
        <v>2137102</v>
      </c>
      <c r="B119" s="286" t="s">
        <v>2815</v>
      </c>
      <c r="C119" s="289"/>
      <c r="D119" s="287"/>
      <c r="E119" s="290" t="str">
        <f t="shared" si="1"/>
        <v/>
      </c>
    </row>
    <row r="120" s="267" customFormat="1" ht="36" customHeight="1" spans="1:5">
      <c r="A120" s="297">
        <v>2137103</v>
      </c>
      <c r="B120" s="286" t="s">
        <v>2809</v>
      </c>
      <c r="C120" s="289"/>
      <c r="D120" s="287"/>
      <c r="E120" s="290" t="str">
        <f t="shared" si="1"/>
        <v/>
      </c>
    </row>
    <row r="121" s="267" customFormat="1" ht="36" customHeight="1" spans="1:5">
      <c r="A121" s="297">
        <v>2137199</v>
      </c>
      <c r="B121" s="286" t="s">
        <v>2816</v>
      </c>
      <c r="C121" s="289"/>
      <c r="D121" s="287"/>
      <c r="E121" s="290" t="str">
        <f t="shared" si="1"/>
        <v/>
      </c>
    </row>
    <row r="122" s="267" customFormat="1" ht="36" customHeight="1" spans="1:5">
      <c r="A122" s="281" t="s">
        <v>162</v>
      </c>
      <c r="B122" s="282" t="s">
        <v>2817</v>
      </c>
      <c r="C122" s="283"/>
      <c r="D122" s="284"/>
      <c r="E122" s="285"/>
    </row>
    <row r="123" s="267" customFormat="1" ht="36" customHeight="1" spans="1:5">
      <c r="A123" s="281" t="s">
        <v>2818</v>
      </c>
      <c r="B123" s="282" t="s">
        <v>2819</v>
      </c>
      <c r="C123" s="293">
        <f>SUM(C124:C127)</f>
        <v>0</v>
      </c>
      <c r="D123" s="287"/>
      <c r="E123" s="294" t="str">
        <f t="shared" si="1"/>
        <v/>
      </c>
    </row>
    <row r="124" s="267" customFormat="1" ht="36" customHeight="1" spans="1:5">
      <c r="A124" s="288" t="s">
        <v>2820</v>
      </c>
      <c r="B124" s="286" t="s">
        <v>2821</v>
      </c>
      <c r="C124" s="289"/>
      <c r="D124" s="287"/>
      <c r="E124" s="290" t="str">
        <f t="shared" si="1"/>
        <v/>
      </c>
    </row>
    <row r="125" s="267" customFormat="1" ht="36" customHeight="1" spans="1:5">
      <c r="A125" s="288" t="s">
        <v>2822</v>
      </c>
      <c r="B125" s="286" t="s">
        <v>2823</v>
      </c>
      <c r="C125" s="289"/>
      <c r="D125" s="287"/>
      <c r="E125" s="290" t="str">
        <f t="shared" si="1"/>
        <v/>
      </c>
    </row>
    <row r="126" s="267" customFormat="1" ht="36" customHeight="1" spans="1:5">
      <c r="A126" s="288" t="s">
        <v>2824</v>
      </c>
      <c r="B126" s="286" t="s">
        <v>2825</v>
      </c>
      <c r="C126" s="289"/>
      <c r="D126" s="287"/>
      <c r="E126" s="290" t="str">
        <f t="shared" si="1"/>
        <v/>
      </c>
    </row>
    <row r="127" s="267" customFormat="1" ht="36" customHeight="1" spans="1:5">
      <c r="A127" s="288" t="s">
        <v>2826</v>
      </c>
      <c r="B127" s="286" t="s">
        <v>2827</v>
      </c>
      <c r="C127" s="289"/>
      <c r="D127" s="287"/>
      <c r="E127" s="290" t="str">
        <f t="shared" si="1"/>
        <v/>
      </c>
    </row>
    <row r="128" s="267" customFormat="1" ht="36" customHeight="1" spans="1:5">
      <c r="A128" s="281" t="s">
        <v>2828</v>
      </c>
      <c r="B128" s="282" t="s">
        <v>2829</v>
      </c>
      <c r="C128" s="283"/>
      <c r="D128" s="287"/>
      <c r="E128" s="285"/>
    </row>
    <row r="129" s="267" customFormat="1" ht="36" customHeight="1" spans="1:5">
      <c r="A129" s="288" t="s">
        <v>2830</v>
      </c>
      <c r="B129" s="286" t="s">
        <v>2825</v>
      </c>
      <c r="C129" s="289"/>
      <c r="D129" s="287"/>
      <c r="E129" s="290" t="str">
        <f t="shared" si="1"/>
        <v/>
      </c>
    </row>
    <row r="130" s="267" customFormat="1" ht="36" customHeight="1" spans="1:5">
      <c r="A130" s="288" t="s">
        <v>2831</v>
      </c>
      <c r="B130" s="286" t="s">
        <v>2832</v>
      </c>
      <c r="C130" s="289"/>
      <c r="D130" s="287"/>
      <c r="E130" s="290" t="str">
        <f t="shared" si="1"/>
        <v/>
      </c>
    </row>
    <row r="131" s="267" customFormat="1" ht="36" customHeight="1" spans="1:5">
      <c r="A131" s="288" t="s">
        <v>2833</v>
      </c>
      <c r="B131" s="286" t="s">
        <v>2834</v>
      </c>
      <c r="C131" s="289"/>
      <c r="D131" s="287"/>
      <c r="E131" s="290" t="str">
        <f t="shared" si="1"/>
        <v/>
      </c>
    </row>
    <row r="132" s="267" customFormat="1" ht="36" customHeight="1" spans="1:5">
      <c r="A132" s="288" t="s">
        <v>2835</v>
      </c>
      <c r="B132" s="286" t="s">
        <v>2836</v>
      </c>
      <c r="C132" s="291"/>
      <c r="D132" s="287"/>
      <c r="E132" s="292"/>
    </row>
    <row r="133" s="267" customFormat="1" ht="36" customHeight="1" spans="1:5">
      <c r="A133" s="281" t="s">
        <v>2837</v>
      </c>
      <c r="B133" s="282" t="s">
        <v>2838</v>
      </c>
      <c r="C133" s="283"/>
      <c r="D133" s="287"/>
      <c r="E133" s="285"/>
    </row>
    <row r="134" s="267" customFormat="1" ht="36" customHeight="1" spans="1:5">
      <c r="A134" s="288" t="s">
        <v>2839</v>
      </c>
      <c r="B134" s="286" t="s">
        <v>2840</v>
      </c>
      <c r="C134" s="289"/>
      <c r="D134" s="287"/>
      <c r="E134" s="290" t="str">
        <f t="shared" ref="E132:E195" si="2">IF(C134&gt;0,D134/C134-1,IF(C134&lt;0,-(D134/C134-1),""))</f>
        <v/>
      </c>
    </row>
    <row r="135" s="267" customFormat="1" ht="36" customHeight="1" spans="1:5">
      <c r="A135" s="288" t="s">
        <v>2841</v>
      </c>
      <c r="B135" s="286" t="s">
        <v>2842</v>
      </c>
      <c r="C135" s="291"/>
      <c r="D135" s="287"/>
      <c r="E135" s="292"/>
    </row>
    <row r="136" s="267" customFormat="1" ht="36" customHeight="1" spans="1:5">
      <c r="A136" s="288" t="s">
        <v>2843</v>
      </c>
      <c r="B136" s="286" t="s">
        <v>2844</v>
      </c>
      <c r="C136" s="291"/>
      <c r="D136" s="287"/>
      <c r="E136" s="292"/>
    </row>
    <row r="137" s="267" customFormat="1" ht="36" customHeight="1" spans="1:5">
      <c r="A137" s="288" t="s">
        <v>2845</v>
      </c>
      <c r="B137" s="286" t="s">
        <v>2846</v>
      </c>
      <c r="C137" s="289"/>
      <c r="D137" s="287"/>
      <c r="E137" s="290" t="str">
        <f t="shared" si="2"/>
        <v/>
      </c>
    </row>
    <row r="138" s="267" customFormat="1" ht="36" customHeight="1" spans="1:5">
      <c r="A138" s="281" t="s">
        <v>2847</v>
      </c>
      <c r="B138" s="282" t="s">
        <v>2848</v>
      </c>
      <c r="C138" s="293">
        <f>SUM(C139:C146)</f>
        <v>0</v>
      </c>
      <c r="D138" s="287"/>
      <c r="E138" s="294" t="str">
        <f t="shared" si="2"/>
        <v/>
      </c>
    </row>
    <row r="139" s="267" customFormat="1" ht="36" customHeight="1" spans="1:5">
      <c r="A139" s="288" t="s">
        <v>2849</v>
      </c>
      <c r="B139" s="286" t="s">
        <v>2850</v>
      </c>
      <c r="C139" s="289"/>
      <c r="D139" s="287"/>
      <c r="E139" s="290" t="str">
        <f t="shared" si="2"/>
        <v/>
      </c>
    </row>
    <row r="140" s="267" customFormat="1" ht="36" customHeight="1" spans="1:5">
      <c r="A140" s="288" t="s">
        <v>2851</v>
      </c>
      <c r="B140" s="286" t="s">
        <v>2852</v>
      </c>
      <c r="C140" s="289"/>
      <c r="D140" s="287"/>
      <c r="E140" s="290" t="str">
        <f t="shared" si="2"/>
        <v/>
      </c>
    </row>
    <row r="141" s="267" customFormat="1" ht="36" customHeight="1" spans="1:5">
      <c r="A141" s="288" t="s">
        <v>2853</v>
      </c>
      <c r="B141" s="286" t="s">
        <v>2854</v>
      </c>
      <c r="C141" s="289"/>
      <c r="D141" s="287">
        <v>0</v>
      </c>
      <c r="E141" s="290" t="str">
        <f t="shared" si="2"/>
        <v/>
      </c>
    </row>
    <row r="142" s="267" customFormat="1" ht="36" customHeight="1" spans="1:5">
      <c r="A142" s="288" t="s">
        <v>2855</v>
      </c>
      <c r="B142" s="286" t="s">
        <v>2856</v>
      </c>
      <c r="C142" s="289"/>
      <c r="D142" s="287">
        <v>0</v>
      </c>
      <c r="E142" s="290" t="str">
        <f t="shared" si="2"/>
        <v/>
      </c>
    </row>
    <row r="143" s="267" customFormat="1" ht="36" customHeight="1" spans="1:5">
      <c r="A143" s="288" t="s">
        <v>2857</v>
      </c>
      <c r="B143" s="286" t="s">
        <v>2858</v>
      </c>
      <c r="C143" s="289"/>
      <c r="D143" s="287">
        <v>0</v>
      </c>
      <c r="E143" s="290" t="str">
        <f t="shared" si="2"/>
        <v/>
      </c>
    </row>
    <row r="144" s="267" customFormat="1" ht="36" customHeight="1" spans="1:5">
      <c r="A144" s="288" t="s">
        <v>2859</v>
      </c>
      <c r="B144" s="286" t="s">
        <v>2860</v>
      </c>
      <c r="C144" s="289"/>
      <c r="D144" s="287">
        <v>0</v>
      </c>
      <c r="E144" s="290" t="str">
        <f t="shared" si="2"/>
        <v/>
      </c>
    </row>
    <row r="145" s="267" customFormat="1" ht="36" customHeight="1" spans="1:5">
      <c r="A145" s="288" t="s">
        <v>2861</v>
      </c>
      <c r="B145" s="286" t="s">
        <v>2862</v>
      </c>
      <c r="C145" s="289"/>
      <c r="D145" s="287">
        <v>0</v>
      </c>
      <c r="E145" s="290" t="str">
        <f t="shared" si="2"/>
        <v/>
      </c>
    </row>
    <row r="146" s="267" customFormat="1" ht="36" customHeight="1" spans="1:5">
      <c r="A146" s="288" t="s">
        <v>2863</v>
      </c>
      <c r="B146" s="286" t="s">
        <v>2864</v>
      </c>
      <c r="C146" s="289"/>
      <c r="D146" s="287"/>
      <c r="E146" s="290" t="str">
        <f t="shared" si="2"/>
        <v/>
      </c>
    </row>
    <row r="147" s="267" customFormat="1" ht="36" customHeight="1" spans="1:5">
      <c r="A147" s="281" t="s">
        <v>2865</v>
      </c>
      <c r="B147" s="282" t="s">
        <v>2866</v>
      </c>
      <c r="C147" s="293">
        <f>SUM(C148:C153)</f>
        <v>0</v>
      </c>
      <c r="D147" s="287">
        <f>SUM(D148:D153)</f>
        <v>0</v>
      </c>
      <c r="E147" s="294" t="str">
        <f t="shared" si="2"/>
        <v/>
      </c>
    </row>
    <row r="148" s="267" customFormat="1" ht="36" customHeight="1" spans="1:5">
      <c r="A148" s="288" t="s">
        <v>2867</v>
      </c>
      <c r="B148" s="286" t="s">
        <v>2868</v>
      </c>
      <c r="C148" s="289"/>
      <c r="D148" s="287">
        <v>0</v>
      </c>
      <c r="E148" s="290" t="str">
        <f t="shared" si="2"/>
        <v/>
      </c>
    </row>
    <row r="149" s="267" customFormat="1" ht="36" customHeight="1" spans="1:5">
      <c r="A149" s="288" t="s">
        <v>2869</v>
      </c>
      <c r="B149" s="286" t="s">
        <v>2870</v>
      </c>
      <c r="C149" s="289"/>
      <c r="D149" s="287">
        <v>0</v>
      </c>
      <c r="E149" s="290" t="str">
        <f t="shared" si="2"/>
        <v/>
      </c>
    </row>
    <row r="150" s="267" customFormat="1" ht="36" customHeight="1" spans="1:5">
      <c r="A150" s="288" t="s">
        <v>2871</v>
      </c>
      <c r="B150" s="286" t="s">
        <v>2872</v>
      </c>
      <c r="C150" s="289"/>
      <c r="D150" s="287">
        <v>0</v>
      </c>
      <c r="E150" s="290" t="str">
        <f t="shared" si="2"/>
        <v/>
      </c>
    </row>
    <row r="151" s="267" customFormat="1" ht="36" customHeight="1" spans="1:5">
      <c r="A151" s="288" t="s">
        <v>2873</v>
      </c>
      <c r="B151" s="286" t="s">
        <v>2874</v>
      </c>
      <c r="C151" s="289"/>
      <c r="D151" s="287">
        <v>0</v>
      </c>
      <c r="E151" s="290" t="str">
        <f t="shared" si="2"/>
        <v/>
      </c>
    </row>
    <row r="152" s="267" customFormat="1" ht="36" customHeight="1" spans="1:5">
      <c r="A152" s="288" t="s">
        <v>2875</v>
      </c>
      <c r="B152" s="286" t="s">
        <v>2876</v>
      </c>
      <c r="C152" s="289"/>
      <c r="D152" s="287">
        <v>0</v>
      </c>
      <c r="E152" s="290" t="str">
        <f t="shared" si="2"/>
        <v/>
      </c>
    </row>
    <row r="153" s="267" customFormat="1" ht="36" customHeight="1" spans="1:5">
      <c r="A153" s="288" t="s">
        <v>2877</v>
      </c>
      <c r="B153" s="286" t="s">
        <v>2878</v>
      </c>
      <c r="C153" s="289"/>
      <c r="D153" s="287">
        <v>0</v>
      </c>
      <c r="E153" s="290" t="str">
        <f t="shared" si="2"/>
        <v/>
      </c>
    </row>
    <row r="154" s="267" customFormat="1" ht="36" customHeight="1" spans="1:5">
      <c r="A154" s="281" t="s">
        <v>2879</v>
      </c>
      <c r="B154" s="282" t="s">
        <v>2880</v>
      </c>
      <c r="C154" s="283"/>
      <c r="D154" s="287"/>
      <c r="E154" s="285"/>
    </row>
    <row r="155" s="267" customFormat="1" ht="36" customHeight="1" spans="1:5">
      <c r="A155" s="288" t="s">
        <v>2881</v>
      </c>
      <c r="B155" s="286" t="s">
        <v>2882</v>
      </c>
      <c r="C155" s="291"/>
      <c r="D155" s="287"/>
      <c r="E155" s="292"/>
    </row>
    <row r="156" s="267" customFormat="1" ht="36" customHeight="1" spans="1:5">
      <c r="A156" s="288" t="s">
        <v>2883</v>
      </c>
      <c r="B156" s="286" t="s">
        <v>2884</v>
      </c>
      <c r="C156" s="289"/>
      <c r="D156" s="287"/>
      <c r="E156" s="290" t="str">
        <f t="shared" si="2"/>
        <v/>
      </c>
    </row>
    <row r="157" s="267" customFormat="1" ht="36" customHeight="1" spans="1:5">
      <c r="A157" s="288" t="s">
        <v>2885</v>
      </c>
      <c r="B157" s="286" t="s">
        <v>2886</v>
      </c>
      <c r="C157" s="291"/>
      <c r="D157" s="287"/>
      <c r="E157" s="292"/>
    </row>
    <row r="158" s="267" customFormat="1" ht="36" customHeight="1" spans="1:5">
      <c r="A158" s="288" t="s">
        <v>2887</v>
      </c>
      <c r="B158" s="286" t="s">
        <v>2888</v>
      </c>
      <c r="C158" s="291"/>
      <c r="D158" s="287"/>
      <c r="E158" s="292"/>
    </row>
    <row r="159" s="267" customFormat="1" ht="36" customHeight="1" spans="1:5">
      <c r="A159" s="288" t="s">
        <v>2889</v>
      </c>
      <c r="B159" s="286" t="s">
        <v>2890</v>
      </c>
      <c r="C159" s="289"/>
      <c r="D159" s="287"/>
      <c r="E159" s="290" t="str">
        <f t="shared" si="2"/>
        <v/>
      </c>
    </row>
    <row r="160" s="267" customFormat="1" ht="36" customHeight="1" spans="1:5">
      <c r="A160" s="288" t="s">
        <v>2891</v>
      </c>
      <c r="B160" s="286" t="s">
        <v>2892</v>
      </c>
      <c r="C160" s="289"/>
      <c r="D160" s="287"/>
      <c r="E160" s="290" t="str">
        <f t="shared" si="2"/>
        <v/>
      </c>
    </row>
    <row r="161" s="267" customFormat="1" ht="36" customHeight="1" spans="1:5">
      <c r="A161" s="288" t="s">
        <v>2893</v>
      </c>
      <c r="B161" s="286" t="s">
        <v>2894</v>
      </c>
      <c r="C161" s="289"/>
      <c r="D161" s="287">
        <v>0</v>
      </c>
      <c r="E161" s="290" t="str">
        <f t="shared" si="2"/>
        <v/>
      </c>
    </row>
    <row r="162" s="267" customFormat="1" ht="36" customHeight="1" spans="1:5">
      <c r="A162" s="288" t="s">
        <v>2895</v>
      </c>
      <c r="B162" s="286" t="s">
        <v>2896</v>
      </c>
      <c r="C162" s="289"/>
      <c r="D162" s="287">
        <v>0</v>
      </c>
      <c r="E162" s="290" t="str">
        <f t="shared" si="2"/>
        <v/>
      </c>
    </row>
    <row r="163" s="267" customFormat="1" ht="36" customHeight="1" spans="1:5">
      <c r="A163" s="281" t="s">
        <v>2897</v>
      </c>
      <c r="B163" s="282" t="s">
        <v>2898</v>
      </c>
      <c r="C163" s="293">
        <f>SUM(C164:C165)</f>
        <v>0</v>
      </c>
      <c r="D163" s="287">
        <f>SUM(D164:D165)</f>
        <v>0</v>
      </c>
      <c r="E163" s="294" t="str">
        <f t="shared" si="2"/>
        <v/>
      </c>
    </row>
    <row r="164" s="267" customFormat="1" ht="36" customHeight="1" spans="1:5">
      <c r="A164" s="288" t="s">
        <v>2899</v>
      </c>
      <c r="B164" s="286" t="s">
        <v>2821</v>
      </c>
      <c r="C164" s="289"/>
      <c r="D164" s="287">
        <v>0</v>
      </c>
      <c r="E164" s="290" t="str">
        <f t="shared" si="2"/>
        <v/>
      </c>
    </row>
    <row r="165" s="267" customFormat="1" ht="36" customHeight="1" spans="1:5">
      <c r="A165" s="288" t="s">
        <v>2900</v>
      </c>
      <c r="B165" s="286" t="s">
        <v>2901</v>
      </c>
      <c r="C165" s="289"/>
      <c r="D165" s="287"/>
      <c r="E165" s="290" t="str">
        <f t="shared" si="2"/>
        <v/>
      </c>
    </row>
    <row r="166" s="267" customFormat="1" ht="36" customHeight="1" spans="1:5">
      <c r="A166" s="281" t="s">
        <v>2902</v>
      </c>
      <c r="B166" s="282" t="s">
        <v>2903</v>
      </c>
      <c r="C166" s="293">
        <f>SUM(C167:C168)</f>
        <v>0</v>
      </c>
      <c r="D166" s="287"/>
      <c r="E166" s="294" t="str">
        <f t="shared" si="2"/>
        <v/>
      </c>
    </row>
    <row r="167" s="267" customFormat="1" ht="36" customHeight="1" spans="1:5">
      <c r="A167" s="288" t="s">
        <v>2904</v>
      </c>
      <c r="B167" s="286" t="s">
        <v>2821</v>
      </c>
      <c r="C167" s="289"/>
      <c r="D167" s="287"/>
      <c r="E167" s="290" t="str">
        <f t="shared" si="2"/>
        <v/>
      </c>
    </row>
    <row r="168" s="267" customFormat="1" ht="36" customHeight="1" spans="1:5">
      <c r="A168" s="288" t="s">
        <v>2905</v>
      </c>
      <c r="B168" s="286" t="s">
        <v>2906</v>
      </c>
      <c r="C168" s="289"/>
      <c r="D168" s="287"/>
      <c r="E168" s="290" t="str">
        <f t="shared" si="2"/>
        <v/>
      </c>
    </row>
    <row r="169" s="267" customFormat="1" ht="36" customHeight="1" spans="1:5">
      <c r="A169" s="281" t="s">
        <v>2907</v>
      </c>
      <c r="B169" s="282" t="s">
        <v>2908</v>
      </c>
      <c r="C169" s="293"/>
      <c r="D169" s="287">
        <v>0</v>
      </c>
      <c r="E169" s="294" t="str">
        <f t="shared" si="2"/>
        <v/>
      </c>
    </row>
    <row r="170" s="267" customFormat="1" ht="36" customHeight="1" spans="1:5">
      <c r="A170" s="281" t="s">
        <v>2909</v>
      </c>
      <c r="B170" s="282" t="s">
        <v>2910</v>
      </c>
      <c r="C170" s="293">
        <f>SUM(C171:C173)</f>
        <v>0</v>
      </c>
      <c r="D170" s="287">
        <f>SUM(D171:D173)</f>
        <v>0</v>
      </c>
      <c r="E170" s="294" t="str">
        <f t="shared" si="2"/>
        <v/>
      </c>
    </row>
    <row r="171" s="267" customFormat="1" ht="36" customHeight="1" spans="1:5">
      <c r="A171" s="288" t="s">
        <v>2911</v>
      </c>
      <c r="B171" s="286" t="s">
        <v>2840</v>
      </c>
      <c r="C171" s="289"/>
      <c r="D171" s="287">
        <v>0</v>
      </c>
      <c r="E171" s="290" t="str">
        <f t="shared" si="2"/>
        <v/>
      </c>
    </row>
    <row r="172" s="267" customFormat="1" ht="36" customHeight="1" spans="1:5">
      <c r="A172" s="288" t="s">
        <v>2912</v>
      </c>
      <c r="B172" s="286" t="s">
        <v>2844</v>
      </c>
      <c r="C172" s="289"/>
      <c r="D172" s="287">
        <v>0</v>
      </c>
      <c r="E172" s="290" t="str">
        <f t="shared" si="2"/>
        <v/>
      </c>
    </row>
    <row r="173" s="267" customFormat="1" ht="36" customHeight="1" spans="1:5">
      <c r="A173" s="288" t="s">
        <v>2913</v>
      </c>
      <c r="B173" s="286" t="s">
        <v>2914</v>
      </c>
      <c r="C173" s="289"/>
      <c r="D173" s="287">
        <v>0</v>
      </c>
      <c r="E173" s="290" t="str">
        <f t="shared" si="2"/>
        <v/>
      </c>
    </row>
    <row r="174" s="267" customFormat="1" ht="36" customHeight="1" spans="1:5">
      <c r="A174" s="281" t="s">
        <v>164</v>
      </c>
      <c r="B174" s="282" t="s">
        <v>2915</v>
      </c>
      <c r="C174" s="283"/>
      <c r="D174" s="284"/>
      <c r="E174" s="285"/>
    </row>
    <row r="175" s="267" customFormat="1" ht="36" customHeight="1" spans="1:5">
      <c r="A175" s="281" t="s">
        <v>2916</v>
      </c>
      <c r="B175" s="282" t="s">
        <v>2917</v>
      </c>
      <c r="C175" s="283"/>
      <c r="D175" s="287"/>
      <c r="E175" s="285"/>
    </row>
    <row r="176" s="267" customFormat="1" ht="36" customHeight="1" spans="1:5">
      <c r="A176" s="288" t="s">
        <v>2918</v>
      </c>
      <c r="B176" s="286" t="s">
        <v>2919</v>
      </c>
      <c r="C176" s="291"/>
      <c r="D176" s="287"/>
      <c r="E176" s="292"/>
    </row>
    <row r="177" s="267" customFormat="1" ht="36" customHeight="1" spans="1:5">
      <c r="A177" s="288" t="s">
        <v>2920</v>
      </c>
      <c r="B177" s="286" t="s">
        <v>2921</v>
      </c>
      <c r="C177" s="289"/>
      <c r="D177" s="287">
        <v>0</v>
      </c>
      <c r="E177" s="290" t="str">
        <f t="shared" si="2"/>
        <v/>
      </c>
    </row>
    <row r="178" s="267" customFormat="1" ht="36" customHeight="1" spans="1:5">
      <c r="A178" s="281" t="s">
        <v>186</v>
      </c>
      <c r="B178" s="282" t="s">
        <v>2922</v>
      </c>
      <c r="C178" s="295">
        <f>120+35</f>
        <v>155</v>
      </c>
      <c r="D178" s="284">
        <v>136</v>
      </c>
      <c r="E178" s="290">
        <f t="shared" si="2"/>
        <v>-0.123</v>
      </c>
    </row>
    <row r="179" s="267" customFormat="1" ht="36" customHeight="1" spans="1:5">
      <c r="A179" s="281" t="s">
        <v>2923</v>
      </c>
      <c r="B179" s="282" t="s">
        <v>2924</v>
      </c>
      <c r="C179" s="283"/>
      <c r="D179" s="287"/>
      <c r="E179" s="285"/>
    </row>
    <row r="180" s="267" customFormat="1" ht="36" customHeight="1" spans="1:5">
      <c r="A180" s="288" t="s">
        <v>2925</v>
      </c>
      <c r="B180" s="286" t="s">
        <v>2926</v>
      </c>
      <c r="C180" s="291"/>
      <c r="D180" s="287"/>
      <c r="E180" s="292"/>
    </row>
    <row r="181" s="267" customFormat="1" ht="36" customHeight="1" spans="1:5">
      <c r="A181" s="288" t="s">
        <v>2927</v>
      </c>
      <c r="B181" s="286" t="s">
        <v>2928</v>
      </c>
      <c r="C181" s="291"/>
      <c r="D181" s="287"/>
      <c r="E181" s="292"/>
    </row>
    <row r="182" s="267" customFormat="1" ht="36" customHeight="1" spans="1:5">
      <c r="A182" s="288" t="s">
        <v>2929</v>
      </c>
      <c r="B182" s="286" t="s">
        <v>2930</v>
      </c>
      <c r="C182" s="289"/>
      <c r="D182" s="287"/>
      <c r="E182" s="290" t="str">
        <f t="shared" si="2"/>
        <v/>
      </c>
    </row>
    <row r="183" s="267" customFormat="1" ht="36" customHeight="1" spans="1:5">
      <c r="A183" s="281" t="s">
        <v>2931</v>
      </c>
      <c r="B183" s="282" t="s">
        <v>2932</v>
      </c>
      <c r="C183" s="283"/>
      <c r="D183" s="287"/>
      <c r="E183" s="285"/>
    </row>
    <row r="184" s="267" customFormat="1" ht="36" customHeight="1" spans="1:5">
      <c r="A184" s="288" t="s">
        <v>2933</v>
      </c>
      <c r="B184" s="286" t="s">
        <v>2934</v>
      </c>
      <c r="C184" s="289"/>
      <c r="D184" s="287"/>
      <c r="E184" s="290" t="str">
        <f t="shared" si="2"/>
        <v/>
      </c>
    </row>
    <row r="185" s="267" customFormat="1" ht="36" customHeight="1" spans="1:5">
      <c r="A185" s="288" t="s">
        <v>2935</v>
      </c>
      <c r="B185" s="286" t="s">
        <v>2936</v>
      </c>
      <c r="C185" s="289"/>
      <c r="D185" s="287"/>
      <c r="E185" s="290" t="str">
        <f t="shared" si="2"/>
        <v/>
      </c>
    </row>
    <row r="186" s="267" customFormat="1" ht="36" customHeight="1" spans="1:5">
      <c r="A186" s="288" t="s">
        <v>2937</v>
      </c>
      <c r="B186" s="286" t="s">
        <v>2938</v>
      </c>
      <c r="C186" s="291"/>
      <c r="D186" s="287"/>
      <c r="E186" s="292"/>
    </row>
    <row r="187" s="267" customFormat="1" ht="36" customHeight="1" spans="1:5">
      <c r="A187" s="288" t="s">
        <v>2939</v>
      </c>
      <c r="B187" s="286" t="s">
        <v>2940</v>
      </c>
      <c r="C187" s="291"/>
      <c r="D187" s="287"/>
      <c r="E187" s="292"/>
    </row>
    <row r="188" s="267" customFormat="1" ht="36" customHeight="1" spans="1:5">
      <c r="A188" s="288" t="s">
        <v>2941</v>
      </c>
      <c r="B188" s="286" t="s">
        <v>2942</v>
      </c>
      <c r="C188" s="289"/>
      <c r="D188" s="287"/>
      <c r="E188" s="290" t="str">
        <f t="shared" si="2"/>
        <v/>
      </c>
    </row>
    <row r="189" s="267" customFormat="1" ht="36" customHeight="1" spans="1:5">
      <c r="A189" s="288" t="s">
        <v>2943</v>
      </c>
      <c r="B189" s="286" t="s">
        <v>2944</v>
      </c>
      <c r="C189" s="289"/>
      <c r="D189" s="287">
        <v>0</v>
      </c>
      <c r="E189" s="290" t="str">
        <f t="shared" si="2"/>
        <v/>
      </c>
    </row>
    <row r="190" s="267" customFormat="1" ht="36" customHeight="1" spans="1:5">
      <c r="A190" s="288" t="s">
        <v>2945</v>
      </c>
      <c r="B190" s="286" t="s">
        <v>2946</v>
      </c>
      <c r="C190" s="291"/>
      <c r="D190" s="287"/>
      <c r="E190" s="292"/>
    </row>
    <row r="191" s="267" customFormat="1" ht="36" customHeight="1" spans="1:5">
      <c r="A191" s="288" t="s">
        <v>2947</v>
      </c>
      <c r="B191" s="286" t="s">
        <v>2948</v>
      </c>
      <c r="C191" s="289"/>
      <c r="D191" s="287"/>
      <c r="E191" s="290" t="str">
        <f t="shared" si="2"/>
        <v/>
      </c>
    </row>
    <row r="192" s="267" customFormat="1" ht="36" customHeight="1" spans="1:5">
      <c r="A192" s="281" t="s">
        <v>2949</v>
      </c>
      <c r="B192" s="282" t="s">
        <v>2950</v>
      </c>
      <c r="C192" s="283">
        <f>C194+C195</f>
        <v>155</v>
      </c>
      <c r="D192" s="283">
        <v>136</v>
      </c>
      <c r="E192" s="290">
        <f t="shared" si="2"/>
        <v>-0.123</v>
      </c>
    </row>
    <row r="193" s="267" customFormat="1" ht="36" customHeight="1" spans="1:5">
      <c r="A193" s="297">
        <v>2296001</v>
      </c>
      <c r="B193" s="286" t="s">
        <v>2951</v>
      </c>
      <c r="C193" s="289"/>
      <c r="D193" s="287"/>
      <c r="E193" s="290" t="str">
        <f t="shared" si="2"/>
        <v/>
      </c>
    </row>
    <row r="194" s="267" customFormat="1" ht="36" customHeight="1" spans="1:5">
      <c r="A194" s="288" t="s">
        <v>2952</v>
      </c>
      <c r="B194" s="286" t="s">
        <v>2953</v>
      </c>
      <c r="C194" s="291">
        <v>119</v>
      </c>
      <c r="D194" s="287">
        <v>100</v>
      </c>
      <c r="E194" s="290">
        <f t="shared" si="2"/>
        <v>-0.16</v>
      </c>
    </row>
    <row r="195" s="267" customFormat="1" ht="36" customHeight="1" spans="1:5">
      <c r="A195" s="288" t="s">
        <v>2954</v>
      </c>
      <c r="B195" s="286" t="s">
        <v>2955</v>
      </c>
      <c r="C195" s="291">
        <v>36</v>
      </c>
      <c r="D195" s="287">
        <v>36</v>
      </c>
      <c r="E195" s="290">
        <f t="shared" si="2"/>
        <v>0</v>
      </c>
    </row>
    <row r="196" s="267" customFormat="1" ht="36" customHeight="1" spans="1:5">
      <c r="A196" s="288" t="s">
        <v>2956</v>
      </c>
      <c r="B196" s="286" t="s">
        <v>2957</v>
      </c>
      <c r="C196" s="289"/>
      <c r="D196" s="287"/>
      <c r="E196" s="290" t="str">
        <f t="shared" ref="E196:E259" si="3">IF(C196&gt;0,D196/C196-1,IF(C196&lt;0,-(D196/C196-1),""))</f>
        <v/>
      </c>
    </row>
    <row r="197" s="267" customFormat="1" ht="36" customHeight="1" spans="1:5">
      <c r="A197" s="288" t="s">
        <v>2958</v>
      </c>
      <c r="B197" s="286" t="s">
        <v>2959</v>
      </c>
      <c r="C197" s="289"/>
      <c r="D197" s="287"/>
      <c r="E197" s="290" t="str">
        <f t="shared" si="3"/>
        <v/>
      </c>
    </row>
    <row r="198" s="267" customFormat="1" ht="36" customHeight="1" spans="1:5">
      <c r="A198" s="288" t="s">
        <v>2960</v>
      </c>
      <c r="B198" s="286" t="s">
        <v>2961</v>
      </c>
      <c r="C198" s="291"/>
      <c r="D198" s="287"/>
      <c r="E198" s="292"/>
    </row>
    <row r="199" s="267" customFormat="1" ht="36" customHeight="1" spans="1:5">
      <c r="A199" s="288" t="s">
        <v>2962</v>
      </c>
      <c r="B199" s="286" t="s">
        <v>2963</v>
      </c>
      <c r="C199" s="289"/>
      <c r="D199" s="287"/>
      <c r="E199" s="290" t="str">
        <f t="shared" si="3"/>
        <v/>
      </c>
    </row>
    <row r="200" s="267" customFormat="1" ht="36" customHeight="1" spans="1:5">
      <c r="A200" s="288" t="s">
        <v>2964</v>
      </c>
      <c r="B200" s="286" t="s">
        <v>2965</v>
      </c>
      <c r="C200" s="289"/>
      <c r="D200" s="287"/>
      <c r="E200" s="290" t="str">
        <f t="shared" si="3"/>
        <v/>
      </c>
    </row>
    <row r="201" s="267" customFormat="1" ht="36" customHeight="1" spans="1:5">
      <c r="A201" s="288" t="s">
        <v>2966</v>
      </c>
      <c r="B201" s="286" t="s">
        <v>2967</v>
      </c>
      <c r="C201" s="289"/>
      <c r="D201" s="287"/>
      <c r="E201" s="290" t="str">
        <f t="shared" si="3"/>
        <v/>
      </c>
    </row>
    <row r="202" s="267" customFormat="1" ht="36" customHeight="1" spans="1:5">
      <c r="A202" s="288" t="s">
        <v>2968</v>
      </c>
      <c r="B202" s="286" t="s">
        <v>2969</v>
      </c>
      <c r="C202" s="289"/>
      <c r="D202" s="287"/>
      <c r="E202" s="290" t="str">
        <f t="shared" si="3"/>
        <v/>
      </c>
    </row>
    <row r="203" s="267" customFormat="1" ht="36" customHeight="1" spans="1:5">
      <c r="A203" s="288" t="s">
        <v>2970</v>
      </c>
      <c r="B203" s="286" t="s">
        <v>2971</v>
      </c>
      <c r="C203" s="291"/>
      <c r="D203" s="287"/>
      <c r="E203" s="292"/>
    </row>
    <row r="204" s="267" customFormat="1" ht="36" customHeight="1" spans="1:5">
      <c r="A204" s="281" t="s">
        <v>182</v>
      </c>
      <c r="B204" s="282" t="s">
        <v>2972</v>
      </c>
      <c r="C204" s="295">
        <v>6791</v>
      </c>
      <c r="D204" s="284">
        <v>10723</v>
      </c>
      <c r="E204" s="290">
        <f>IF(C204&gt;0,D204/C204-1,IF(C204&lt;0,-(D204/C204-1),""))</f>
        <v>0.579</v>
      </c>
    </row>
    <row r="205" s="267" customFormat="1" ht="36" customHeight="1" spans="1:5">
      <c r="A205" s="288" t="s">
        <v>2973</v>
      </c>
      <c r="B205" s="286" t="s">
        <v>2974</v>
      </c>
      <c r="C205" s="289"/>
      <c r="D205" s="287">
        <v>0</v>
      </c>
      <c r="E205" s="290" t="str">
        <f t="shared" si="3"/>
        <v/>
      </c>
    </row>
    <row r="206" s="267" customFormat="1" ht="36" customHeight="1" spans="1:5">
      <c r="A206" s="288" t="s">
        <v>2975</v>
      </c>
      <c r="B206" s="286" t="s">
        <v>2976</v>
      </c>
      <c r="C206" s="289"/>
      <c r="D206" s="287">
        <v>0</v>
      </c>
      <c r="E206" s="290" t="str">
        <f t="shared" si="3"/>
        <v/>
      </c>
    </row>
    <row r="207" s="267" customFormat="1" ht="36" customHeight="1" spans="1:5">
      <c r="A207" s="288" t="s">
        <v>2977</v>
      </c>
      <c r="B207" s="286" t="s">
        <v>2978</v>
      </c>
      <c r="C207" s="289"/>
      <c r="D207" s="287">
        <v>0</v>
      </c>
      <c r="E207" s="290" t="str">
        <f t="shared" si="3"/>
        <v/>
      </c>
    </row>
    <row r="208" s="267" customFormat="1" ht="36" customHeight="1" spans="1:5">
      <c r="A208" s="288" t="s">
        <v>2979</v>
      </c>
      <c r="B208" s="286" t="s">
        <v>2980</v>
      </c>
      <c r="C208" s="289"/>
      <c r="D208" s="287"/>
      <c r="E208" s="290" t="str">
        <f t="shared" si="3"/>
        <v/>
      </c>
    </row>
    <row r="209" s="267" customFormat="1" ht="36" customHeight="1" spans="1:5">
      <c r="A209" s="288" t="s">
        <v>2981</v>
      </c>
      <c r="B209" s="286" t="s">
        <v>2982</v>
      </c>
      <c r="C209" s="289"/>
      <c r="D209" s="287">
        <v>0</v>
      </c>
      <c r="E209" s="290" t="str">
        <f t="shared" si="3"/>
        <v/>
      </c>
    </row>
    <row r="210" s="267" customFormat="1" ht="36" customHeight="1" spans="1:5">
      <c r="A210" s="288" t="s">
        <v>2983</v>
      </c>
      <c r="B210" s="286" t="s">
        <v>2984</v>
      </c>
      <c r="C210" s="289"/>
      <c r="D210" s="287">
        <v>0</v>
      </c>
      <c r="E210" s="290" t="str">
        <f t="shared" si="3"/>
        <v/>
      </c>
    </row>
    <row r="211" s="267" customFormat="1" ht="36" customHeight="1" spans="1:5">
      <c r="A211" s="288" t="s">
        <v>2985</v>
      </c>
      <c r="B211" s="286" t="s">
        <v>2986</v>
      </c>
      <c r="C211" s="289"/>
      <c r="D211" s="287">
        <v>0</v>
      </c>
      <c r="E211" s="290" t="str">
        <f t="shared" si="3"/>
        <v/>
      </c>
    </row>
    <row r="212" s="267" customFormat="1" ht="36" customHeight="1" spans="1:5">
      <c r="A212" s="288" t="s">
        <v>2987</v>
      </c>
      <c r="B212" s="286" t="s">
        <v>2988</v>
      </c>
      <c r="C212" s="289"/>
      <c r="D212" s="287">
        <v>0</v>
      </c>
      <c r="E212" s="290" t="str">
        <f t="shared" si="3"/>
        <v/>
      </c>
    </row>
    <row r="213" s="267" customFormat="1" ht="36" customHeight="1" spans="1:5">
      <c r="A213" s="288" t="s">
        <v>2989</v>
      </c>
      <c r="B213" s="286" t="s">
        <v>2990</v>
      </c>
      <c r="C213" s="289"/>
      <c r="D213" s="287">
        <v>0</v>
      </c>
      <c r="E213" s="290" t="str">
        <f t="shared" si="3"/>
        <v/>
      </c>
    </row>
    <row r="214" s="267" customFormat="1" ht="36" customHeight="1" spans="1:5">
      <c r="A214" s="288" t="s">
        <v>2991</v>
      </c>
      <c r="B214" s="286" t="s">
        <v>2992</v>
      </c>
      <c r="C214" s="289"/>
      <c r="D214" s="287">
        <v>0</v>
      </c>
      <c r="E214" s="290" t="str">
        <f t="shared" si="3"/>
        <v/>
      </c>
    </row>
    <row r="215" s="267" customFormat="1" ht="36" customHeight="1" spans="1:5">
      <c r="A215" s="288" t="s">
        <v>2993</v>
      </c>
      <c r="B215" s="286" t="s">
        <v>2994</v>
      </c>
      <c r="C215" s="289"/>
      <c r="D215" s="287">
        <v>0</v>
      </c>
      <c r="E215" s="290" t="str">
        <f t="shared" si="3"/>
        <v/>
      </c>
    </row>
    <row r="216" s="267" customFormat="1" ht="36" customHeight="1" spans="1:5">
      <c r="A216" s="288" t="s">
        <v>2995</v>
      </c>
      <c r="B216" s="286" t="s">
        <v>2996</v>
      </c>
      <c r="C216" s="289"/>
      <c r="D216" s="287">
        <v>0</v>
      </c>
      <c r="E216" s="290" t="str">
        <f t="shared" si="3"/>
        <v/>
      </c>
    </row>
    <row r="217" s="267" customFormat="1" ht="36" customHeight="1" spans="1:5">
      <c r="A217" s="288" t="s">
        <v>2997</v>
      </c>
      <c r="B217" s="286" t="s">
        <v>2998</v>
      </c>
      <c r="C217" s="289"/>
      <c r="D217" s="287">
        <v>0</v>
      </c>
      <c r="E217" s="290" t="str">
        <f t="shared" si="3"/>
        <v/>
      </c>
    </row>
    <row r="218" s="267" customFormat="1" ht="36" customHeight="1" spans="1:5">
      <c r="A218" s="288" t="s">
        <v>2999</v>
      </c>
      <c r="B218" s="286" t="s">
        <v>3000</v>
      </c>
      <c r="C218" s="289">
        <v>6791</v>
      </c>
      <c r="D218" s="287">
        <v>0</v>
      </c>
      <c r="E218" s="290">
        <f t="shared" si="3"/>
        <v>-1</v>
      </c>
    </row>
    <row r="219" s="267" customFormat="1" ht="36" customHeight="1" spans="1:5">
      <c r="A219" s="288" t="s">
        <v>3001</v>
      </c>
      <c r="B219" s="286" t="s">
        <v>3002</v>
      </c>
      <c r="C219" s="291"/>
      <c r="D219" s="287"/>
      <c r="E219" s="292"/>
    </row>
    <row r="220" s="267" customFormat="1" ht="36" customHeight="1" spans="1:5">
      <c r="A220" s="288" t="s">
        <v>3003</v>
      </c>
      <c r="B220" s="286" t="s">
        <v>3004</v>
      </c>
      <c r="C220" s="291"/>
      <c r="D220" s="287">
        <v>0</v>
      </c>
      <c r="E220" s="292"/>
    </row>
    <row r="221" s="267" customFormat="1" ht="36" customHeight="1" spans="1:5">
      <c r="A221" s="281" t="s">
        <v>184</v>
      </c>
      <c r="B221" s="282" t="s">
        <v>3005</v>
      </c>
      <c r="C221" s="283"/>
      <c r="D221" s="284">
        <v>1</v>
      </c>
      <c r="E221" s="290" t="str">
        <f>IF(C221&gt;0,D221/C221-1,IF(C221&lt;0,-(D221/C221-1),""))</f>
        <v/>
      </c>
    </row>
    <row r="222" s="267" customFormat="1" ht="36" customHeight="1" spans="1:5">
      <c r="A222" s="296">
        <v>23304</v>
      </c>
      <c r="B222" s="282" t="s">
        <v>3006</v>
      </c>
      <c r="C222" s="283"/>
      <c r="D222" s="287">
        <v>1</v>
      </c>
      <c r="E222" s="290" t="str">
        <f>IF(C222&gt;0,D222/C222-1,IF(C222&lt;0,-(D222/C222-1),""))</f>
        <v/>
      </c>
    </row>
    <row r="223" s="267" customFormat="1" ht="36" customHeight="1" spans="1:5">
      <c r="A223" s="288" t="s">
        <v>3007</v>
      </c>
      <c r="B223" s="286" t="s">
        <v>3008</v>
      </c>
      <c r="C223" s="289"/>
      <c r="D223" s="287">
        <v>0</v>
      </c>
      <c r="E223" s="290" t="str">
        <f t="shared" si="3"/>
        <v/>
      </c>
    </row>
    <row r="224" s="267" customFormat="1" ht="36" customHeight="1" spans="1:5">
      <c r="A224" s="288" t="s">
        <v>3009</v>
      </c>
      <c r="B224" s="286" t="s">
        <v>3010</v>
      </c>
      <c r="C224" s="289"/>
      <c r="D224" s="287">
        <v>0</v>
      </c>
      <c r="E224" s="290" t="str">
        <f t="shared" si="3"/>
        <v/>
      </c>
    </row>
    <row r="225" s="267" customFormat="1" ht="36" customHeight="1" spans="1:5">
      <c r="A225" s="288" t="s">
        <v>3011</v>
      </c>
      <c r="B225" s="286" t="s">
        <v>3012</v>
      </c>
      <c r="C225" s="289"/>
      <c r="D225" s="287">
        <v>0</v>
      </c>
      <c r="E225" s="290" t="str">
        <f t="shared" si="3"/>
        <v/>
      </c>
    </row>
    <row r="226" s="267" customFormat="1" ht="36" customHeight="1" spans="1:5">
      <c r="A226" s="288" t="s">
        <v>3013</v>
      </c>
      <c r="B226" s="286" t="s">
        <v>3014</v>
      </c>
      <c r="C226" s="289"/>
      <c r="D226" s="287"/>
      <c r="E226" s="290" t="str">
        <f t="shared" si="3"/>
        <v/>
      </c>
    </row>
    <row r="227" s="267" customFormat="1" ht="36" customHeight="1" spans="1:5">
      <c r="A227" s="288" t="s">
        <v>3015</v>
      </c>
      <c r="B227" s="286" t="s">
        <v>3016</v>
      </c>
      <c r="C227" s="289"/>
      <c r="D227" s="287">
        <v>0</v>
      </c>
      <c r="E227" s="290" t="str">
        <f t="shared" si="3"/>
        <v/>
      </c>
    </row>
    <row r="228" s="267" customFormat="1" ht="36" customHeight="1" spans="1:5">
      <c r="A228" s="288" t="s">
        <v>3017</v>
      </c>
      <c r="B228" s="286" t="s">
        <v>3018</v>
      </c>
      <c r="C228" s="289"/>
      <c r="D228" s="287">
        <v>0</v>
      </c>
      <c r="E228" s="290" t="str">
        <f t="shared" si="3"/>
        <v/>
      </c>
    </row>
    <row r="229" s="267" customFormat="1" ht="36" customHeight="1" spans="1:5">
      <c r="A229" s="288" t="s">
        <v>3019</v>
      </c>
      <c r="B229" s="286" t="s">
        <v>3020</v>
      </c>
      <c r="C229" s="289"/>
      <c r="D229" s="287">
        <v>0</v>
      </c>
      <c r="E229" s="290" t="str">
        <f t="shared" si="3"/>
        <v/>
      </c>
    </row>
    <row r="230" s="267" customFormat="1" ht="36" customHeight="1" spans="1:5">
      <c r="A230" s="288" t="s">
        <v>3021</v>
      </c>
      <c r="B230" s="286" t="s">
        <v>3022</v>
      </c>
      <c r="C230" s="289"/>
      <c r="D230" s="287">
        <v>0</v>
      </c>
      <c r="E230" s="290" t="str">
        <f t="shared" si="3"/>
        <v/>
      </c>
    </row>
    <row r="231" s="267" customFormat="1" ht="36" customHeight="1" spans="1:5">
      <c r="A231" s="288" t="s">
        <v>3023</v>
      </c>
      <c r="B231" s="286" t="s">
        <v>3024</v>
      </c>
      <c r="C231" s="289"/>
      <c r="D231" s="287">
        <v>0</v>
      </c>
      <c r="E231" s="290" t="str">
        <f t="shared" si="3"/>
        <v/>
      </c>
    </row>
    <row r="232" s="267" customFormat="1" ht="36" customHeight="1" spans="1:5">
      <c r="A232" s="288" t="s">
        <v>3025</v>
      </c>
      <c r="B232" s="286" t="s">
        <v>3026</v>
      </c>
      <c r="C232" s="289"/>
      <c r="D232" s="287">
        <v>0</v>
      </c>
      <c r="E232" s="290" t="str">
        <f t="shared" si="3"/>
        <v/>
      </c>
    </row>
    <row r="233" s="267" customFormat="1" ht="36" customHeight="1" spans="1:5">
      <c r="A233" s="288" t="s">
        <v>3027</v>
      </c>
      <c r="B233" s="286" t="s">
        <v>3028</v>
      </c>
      <c r="C233" s="289"/>
      <c r="D233" s="287">
        <v>0</v>
      </c>
      <c r="E233" s="290" t="str">
        <f t="shared" si="3"/>
        <v/>
      </c>
    </row>
    <row r="234" s="267" customFormat="1" ht="36" customHeight="1" spans="1:5">
      <c r="A234" s="288" t="s">
        <v>3029</v>
      </c>
      <c r="B234" s="286" t="s">
        <v>3030</v>
      </c>
      <c r="C234" s="289"/>
      <c r="D234" s="287">
        <v>0</v>
      </c>
      <c r="E234" s="290" t="str">
        <f t="shared" si="3"/>
        <v/>
      </c>
    </row>
    <row r="235" s="267" customFormat="1" ht="36" customHeight="1" spans="1:5">
      <c r="A235" s="288" t="s">
        <v>3031</v>
      </c>
      <c r="B235" s="286" t="s">
        <v>3032</v>
      </c>
      <c r="C235" s="289"/>
      <c r="D235" s="287">
        <v>0</v>
      </c>
      <c r="E235" s="290" t="str">
        <f t="shared" si="3"/>
        <v/>
      </c>
    </row>
    <row r="236" s="267" customFormat="1" ht="36" customHeight="1" spans="1:5">
      <c r="A236" s="288" t="s">
        <v>3033</v>
      </c>
      <c r="B236" s="286" t="s">
        <v>3034</v>
      </c>
      <c r="C236" s="289"/>
      <c r="D236" s="287">
        <v>0</v>
      </c>
      <c r="E236" s="290" t="str">
        <f t="shared" si="3"/>
        <v/>
      </c>
    </row>
    <row r="237" s="267" customFormat="1" ht="36" customHeight="1" spans="1:5">
      <c r="A237" s="288" t="s">
        <v>3035</v>
      </c>
      <c r="B237" s="286" t="s">
        <v>3036</v>
      </c>
      <c r="C237" s="291"/>
      <c r="D237" s="287"/>
      <c r="E237" s="292"/>
    </row>
    <row r="238" s="267" customFormat="1" ht="36" customHeight="1" spans="1:5">
      <c r="A238" s="288" t="s">
        <v>3037</v>
      </c>
      <c r="B238" s="286" t="s">
        <v>3038</v>
      </c>
      <c r="C238" s="291"/>
      <c r="D238" s="287">
        <v>0</v>
      </c>
      <c r="E238" s="292"/>
    </row>
    <row r="239" s="267" customFormat="1" ht="36" customHeight="1" spans="1:5">
      <c r="A239" s="296" t="s">
        <v>3039</v>
      </c>
      <c r="B239" s="282" t="s">
        <v>3040</v>
      </c>
      <c r="C239" s="283"/>
      <c r="D239" s="284"/>
      <c r="E239" s="285"/>
    </row>
    <row r="240" s="267" customFormat="1" ht="36" customHeight="1" spans="1:5">
      <c r="A240" s="296" t="s">
        <v>3041</v>
      </c>
      <c r="B240" s="282" t="s">
        <v>3042</v>
      </c>
      <c r="C240" s="293">
        <f>SUM(C241:C252)</f>
        <v>0</v>
      </c>
      <c r="D240" s="287"/>
      <c r="E240" s="294" t="str">
        <f t="shared" si="3"/>
        <v/>
      </c>
    </row>
    <row r="241" s="267" customFormat="1" ht="36" customHeight="1" spans="1:5">
      <c r="A241" s="297" t="s">
        <v>3043</v>
      </c>
      <c r="B241" s="286" t="s">
        <v>3044</v>
      </c>
      <c r="C241" s="289"/>
      <c r="D241" s="287"/>
      <c r="E241" s="290" t="str">
        <f t="shared" si="3"/>
        <v/>
      </c>
    </row>
    <row r="242" s="267" customFormat="1" ht="36" customHeight="1" spans="1:5">
      <c r="A242" s="297" t="s">
        <v>3045</v>
      </c>
      <c r="B242" s="286" t="s">
        <v>3046</v>
      </c>
      <c r="C242" s="289"/>
      <c r="D242" s="287"/>
      <c r="E242" s="290" t="str">
        <f t="shared" si="3"/>
        <v/>
      </c>
    </row>
    <row r="243" s="267" customFormat="1" ht="36" customHeight="1" spans="1:5">
      <c r="A243" s="297" t="s">
        <v>3047</v>
      </c>
      <c r="B243" s="286" t="s">
        <v>3048</v>
      </c>
      <c r="C243" s="289"/>
      <c r="D243" s="287"/>
      <c r="E243" s="290" t="str">
        <f t="shared" si="3"/>
        <v/>
      </c>
    </row>
    <row r="244" s="267" customFormat="1" ht="36" customHeight="1" spans="1:5">
      <c r="A244" s="297" t="s">
        <v>3049</v>
      </c>
      <c r="B244" s="286" t="s">
        <v>3050</v>
      </c>
      <c r="C244" s="289"/>
      <c r="D244" s="287"/>
      <c r="E244" s="290" t="str">
        <f t="shared" si="3"/>
        <v/>
      </c>
    </row>
    <row r="245" s="267" customFormat="1" ht="36" customHeight="1" spans="1:5">
      <c r="A245" s="297" t="s">
        <v>3051</v>
      </c>
      <c r="B245" s="286" t="s">
        <v>3052</v>
      </c>
      <c r="C245" s="289"/>
      <c r="D245" s="287"/>
      <c r="E245" s="290" t="str">
        <f t="shared" si="3"/>
        <v/>
      </c>
    </row>
    <row r="246" s="267" customFormat="1" ht="36" customHeight="1" spans="1:5">
      <c r="A246" s="297" t="s">
        <v>3053</v>
      </c>
      <c r="B246" s="286" t="s">
        <v>3054</v>
      </c>
      <c r="C246" s="289"/>
      <c r="D246" s="287"/>
      <c r="E246" s="290" t="str">
        <f t="shared" si="3"/>
        <v/>
      </c>
    </row>
    <row r="247" s="267" customFormat="1" ht="36" customHeight="1" spans="1:5">
      <c r="A247" s="297" t="s">
        <v>3055</v>
      </c>
      <c r="B247" s="286" t="s">
        <v>3056</v>
      </c>
      <c r="C247" s="289"/>
      <c r="D247" s="287"/>
      <c r="E247" s="290" t="str">
        <f t="shared" si="3"/>
        <v/>
      </c>
    </row>
    <row r="248" s="267" customFormat="1" ht="36" customHeight="1" spans="1:5">
      <c r="A248" s="297" t="s">
        <v>3057</v>
      </c>
      <c r="B248" s="286" t="s">
        <v>3058</v>
      </c>
      <c r="C248" s="289"/>
      <c r="D248" s="287"/>
      <c r="E248" s="290" t="str">
        <f t="shared" si="3"/>
        <v/>
      </c>
    </row>
    <row r="249" s="267" customFormat="1" ht="36" customHeight="1" spans="1:5">
      <c r="A249" s="297" t="s">
        <v>3059</v>
      </c>
      <c r="B249" s="286" t="s">
        <v>3060</v>
      </c>
      <c r="C249" s="289"/>
      <c r="D249" s="287"/>
      <c r="E249" s="290" t="str">
        <f t="shared" si="3"/>
        <v/>
      </c>
    </row>
    <row r="250" s="267" customFormat="1" ht="36" customHeight="1" spans="1:5">
      <c r="A250" s="297" t="s">
        <v>3061</v>
      </c>
      <c r="B250" s="286" t="s">
        <v>3062</v>
      </c>
      <c r="C250" s="289"/>
      <c r="D250" s="287"/>
      <c r="E250" s="290" t="str">
        <f t="shared" si="3"/>
        <v/>
      </c>
    </row>
    <row r="251" s="267" customFormat="1" ht="36" customHeight="1" spans="1:5">
      <c r="A251" s="297" t="s">
        <v>3063</v>
      </c>
      <c r="B251" s="286" t="s">
        <v>3064</v>
      </c>
      <c r="C251" s="289"/>
      <c r="D251" s="287"/>
      <c r="E251" s="290" t="str">
        <f t="shared" si="3"/>
        <v/>
      </c>
    </row>
    <row r="252" s="267" customFormat="1" ht="36" customHeight="1" spans="1:5">
      <c r="A252" s="297" t="s">
        <v>3065</v>
      </c>
      <c r="B252" s="286" t="s">
        <v>3066</v>
      </c>
      <c r="C252" s="289"/>
      <c r="D252" s="287"/>
      <c r="E252" s="290" t="str">
        <f t="shared" si="3"/>
        <v/>
      </c>
    </row>
    <row r="253" s="267" customFormat="1" ht="36" customHeight="1" spans="1:5">
      <c r="A253" s="296" t="s">
        <v>3067</v>
      </c>
      <c r="B253" s="282" t="s">
        <v>3068</v>
      </c>
      <c r="C253" s="293">
        <f>SUM(C254:C259)</f>
        <v>0</v>
      </c>
      <c r="D253" s="287"/>
      <c r="E253" s="294" t="str">
        <f t="shared" si="3"/>
        <v/>
      </c>
    </row>
    <row r="254" s="267" customFormat="1" ht="36" customHeight="1" spans="1:5">
      <c r="A254" s="297" t="s">
        <v>3069</v>
      </c>
      <c r="B254" s="286" t="s">
        <v>3070</v>
      </c>
      <c r="C254" s="289"/>
      <c r="D254" s="287"/>
      <c r="E254" s="290" t="str">
        <f t="shared" si="3"/>
        <v/>
      </c>
    </row>
    <row r="255" s="267" customFormat="1" ht="36" customHeight="1" spans="1:5">
      <c r="A255" s="297" t="s">
        <v>3071</v>
      </c>
      <c r="B255" s="286" t="s">
        <v>3072</v>
      </c>
      <c r="C255" s="289"/>
      <c r="D255" s="287"/>
      <c r="E255" s="290" t="str">
        <f t="shared" si="3"/>
        <v/>
      </c>
    </row>
    <row r="256" s="267" customFormat="1" ht="36" customHeight="1" spans="1:5">
      <c r="A256" s="297" t="s">
        <v>3073</v>
      </c>
      <c r="B256" s="286" t="s">
        <v>3074</v>
      </c>
      <c r="C256" s="289"/>
      <c r="D256" s="287"/>
      <c r="E256" s="290" t="str">
        <f t="shared" si="3"/>
        <v/>
      </c>
    </row>
    <row r="257" s="267" customFormat="1" ht="36" customHeight="1" spans="1:5">
      <c r="A257" s="297" t="s">
        <v>3075</v>
      </c>
      <c r="B257" s="286" t="s">
        <v>3076</v>
      </c>
      <c r="C257" s="289"/>
      <c r="D257" s="287"/>
      <c r="E257" s="290" t="str">
        <f t="shared" si="3"/>
        <v/>
      </c>
    </row>
    <row r="258" s="267" customFormat="1" ht="36" customHeight="1" spans="1:5">
      <c r="A258" s="297" t="s">
        <v>3077</v>
      </c>
      <c r="B258" s="286" t="s">
        <v>3078</v>
      </c>
      <c r="C258" s="289"/>
      <c r="D258" s="287"/>
      <c r="E258" s="290" t="str">
        <f t="shared" si="3"/>
        <v/>
      </c>
    </row>
    <row r="259" s="267" customFormat="1" ht="36" customHeight="1" spans="1:5">
      <c r="A259" s="297" t="s">
        <v>3079</v>
      </c>
      <c r="B259" s="286" t="s">
        <v>3080</v>
      </c>
      <c r="C259" s="289"/>
      <c r="D259" s="287"/>
      <c r="E259" s="290" t="str">
        <f t="shared" si="3"/>
        <v/>
      </c>
    </row>
    <row r="260" s="267" customFormat="1" ht="36" customHeight="1" spans="1:5">
      <c r="A260" s="288"/>
      <c r="B260" s="286"/>
      <c r="C260" s="291"/>
      <c r="D260" s="298"/>
      <c r="E260" s="285"/>
    </row>
    <row r="261" s="267" customFormat="1" ht="36" customHeight="1" spans="1:5">
      <c r="A261" s="299"/>
      <c r="B261" s="300" t="s">
        <v>3081</v>
      </c>
      <c r="C261" s="283">
        <v>20310</v>
      </c>
      <c r="D261" s="284">
        <v>22163</v>
      </c>
      <c r="E261" s="290">
        <f>IF(C261&gt;0,D261/C261-1,IF(C261&lt;0,-(D261/C261-1),""))</f>
        <v>0.091</v>
      </c>
    </row>
    <row r="262" s="267" customFormat="1" ht="36" customHeight="1" spans="1:5">
      <c r="A262" s="301" t="s">
        <v>3082</v>
      </c>
      <c r="B262" s="302" t="s">
        <v>189</v>
      </c>
      <c r="C262" s="105">
        <f>C263+C266+C267+C268</f>
        <v>0</v>
      </c>
      <c r="D262" s="303"/>
      <c r="E262" s="121"/>
    </row>
    <row r="263" s="267" customFormat="1" ht="36" customHeight="1" spans="1:5">
      <c r="A263" s="301" t="s">
        <v>3083</v>
      </c>
      <c r="B263" s="304" t="s">
        <v>3084</v>
      </c>
      <c r="C263" s="122"/>
      <c r="D263" s="303">
        <f>SUM(D264:D265)</f>
        <v>0</v>
      </c>
      <c r="E263" s="119"/>
    </row>
    <row r="264" s="267" customFormat="1" ht="36" customHeight="1" spans="1:5">
      <c r="A264" s="305" t="s">
        <v>3099</v>
      </c>
      <c r="B264" s="304" t="s">
        <v>3100</v>
      </c>
      <c r="C264" s="122"/>
      <c r="D264" s="306"/>
      <c r="E264" s="119"/>
    </row>
    <row r="265" s="267" customFormat="1" ht="36" customHeight="1" spans="1:5">
      <c r="A265" s="307" t="s">
        <v>3085</v>
      </c>
      <c r="B265" s="308" t="s">
        <v>3086</v>
      </c>
      <c r="C265" s="122"/>
      <c r="D265" s="306"/>
      <c r="E265" s="119"/>
    </row>
    <row r="266" s="267" customFormat="1" ht="36" customHeight="1" spans="1:5">
      <c r="A266" s="305" t="s">
        <v>3101</v>
      </c>
      <c r="B266" s="304" t="s">
        <v>3090</v>
      </c>
      <c r="C266" s="122"/>
      <c r="D266" s="309"/>
      <c r="E266" s="119"/>
    </row>
    <row r="267" s="267" customFormat="1" ht="36" customHeight="1" spans="1:5">
      <c r="A267" s="305" t="s">
        <v>3091</v>
      </c>
      <c r="B267" s="304" t="s">
        <v>3092</v>
      </c>
      <c r="C267" s="122"/>
      <c r="D267" s="309"/>
      <c r="E267" s="119"/>
    </row>
    <row r="268" ht="36" customHeight="1" spans="1:5">
      <c r="A268" s="305" t="s">
        <v>3102</v>
      </c>
      <c r="B268" s="310" t="s">
        <v>3103</v>
      </c>
      <c r="C268" s="122"/>
      <c r="D268" s="311"/>
      <c r="E268" s="121"/>
    </row>
    <row r="269" ht="36" customHeight="1" spans="1:5">
      <c r="A269" s="301" t="s">
        <v>3093</v>
      </c>
      <c r="B269" s="312" t="s">
        <v>3094</v>
      </c>
      <c r="C269" s="105"/>
      <c r="E269" s="119"/>
    </row>
    <row r="270" ht="36" customHeight="1" spans="1:5">
      <c r="A270" s="301"/>
      <c r="B270" s="312" t="s">
        <v>3104</v>
      </c>
      <c r="C270" s="122"/>
      <c r="D270" s="122"/>
      <c r="E270" s="119"/>
    </row>
    <row r="271" ht="36" customHeight="1" spans="1:5">
      <c r="A271" s="313"/>
      <c r="B271" s="314" t="s">
        <v>196</v>
      </c>
      <c r="C271" s="295">
        <f>C261+C264+C266</f>
        <v>20310</v>
      </c>
      <c r="D271" s="311">
        <v>22163</v>
      </c>
      <c r="E271" s="290">
        <f>IF(C271&gt;0,D271/C271-1,IF(C271&lt;0,-(D271/C271-1),""))</f>
        <v>0.091</v>
      </c>
    </row>
    <row r="272" spans="3:4">
      <c r="C272" s="315"/>
      <c r="D272" s="315"/>
    </row>
    <row r="273" spans="3:4">
      <c r="C273" s="315"/>
      <c r="D273" s="315"/>
    </row>
    <row r="274" spans="3:4">
      <c r="C274" s="315"/>
      <c r="D274" s="315"/>
    </row>
  </sheetData>
  <mergeCells count="1">
    <mergeCell ref="B1:E1"/>
  </mergeCells>
  <conditionalFormatting sqref="B268">
    <cfRule type="expression" dxfId="1" priority="17" stopIfTrue="1">
      <formula>"len($A:$A)=3"</formula>
    </cfRule>
  </conditionalFormatting>
  <conditionalFormatting sqref="C268">
    <cfRule type="expression" dxfId="3" priority="2" stopIfTrue="1">
      <formula>"len($A:$A)=3"</formula>
    </cfRule>
  </conditionalFormatting>
  <conditionalFormatting sqref="D268">
    <cfRule type="expression" dxfId="1" priority="1" stopIfTrue="1">
      <formula>"len($A:$A)=3"</formula>
    </cfRule>
  </conditionalFormatting>
  <conditionalFormatting sqref="C269">
    <cfRule type="expression" dxfId="3" priority="3" stopIfTrue="1">
      <formula>"len($A:$A)=3"</formula>
    </cfRule>
  </conditionalFormatting>
  <conditionalFormatting sqref="B269:B270">
    <cfRule type="expression" dxfId="1" priority="15"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00B0F0"/>
  </sheetPr>
  <dimension ref="A1:D16"/>
  <sheetViews>
    <sheetView showGridLines="0" showZeros="0" tabSelected="1" view="pageBreakPreview" zoomScaleNormal="100" workbookViewId="0">
      <selection activeCell="D10" sqref="D10"/>
    </sheetView>
  </sheetViews>
  <sheetFormatPr defaultColWidth="9" defaultRowHeight="14.4" outlineLevelCol="3"/>
  <cols>
    <col min="1" max="1" width="52.1296296296296" style="253" customWidth="1"/>
    <col min="2" max="4" width="20.6296296296296" customWidth="1"/>
  </cols>
  <sheetData>
    <row r="1" s="252" customFormat="1" ht="45" customHeight="1" spans="1:4">
      <c r="A1" s="254" t="s">
        <v>3105</v>
      </c>
      <c r="B1" s="254"/>
      <c r="C1" s="254"/>
      <c r="D1" s="254"/>
    </row>
    <row r="2" ht="59" customHeight="1" spans="1:4">
      <c r="A2" s="255" t="s">
        <v>2518</v>
      </c>
      <c r="B2" s="256"/>
      <c r="C2" s="257"/>
      <c r="D2" s="257" t="s">
        <v>71</v>
      </c>
    </row>
    <row r="3" ht="45" customHeight="1" spans="1:4">
      <c r="A3" s="166" t="s">
        <v>2519</v>
      </c>
      <c r="B3" s="258" t="s">
        <v>198</v>
      </c>
      <c r="C3" s="258" t="s">
        <v>75</v>
      </c>
      <c r="D3" s="258" t="s">
        <v>199</v>
      </c>
    </row>
    <row r="4" ht="36" customHeight="1" spans="1:4">
      <c r="A4" s="259" t="s">
        <v>2630</v>
      </c>
      <c r="B4" s="260"/>
      <c r="C4" s="260"/>
      <c r="D4" s="261"/>
    </row>
    <row r="5" ht="36" customHeight="1" spans="1:4">
      <c r="A5" s="259" t="s">
        <v>2661</v>
      </c>
      <c r="B5" s="260"/>
      <c r="C5" s="260"/>
      <c r="D5" s="261"/>
    </row>
    <row r="6" ht="36" customHeight="1" spans="1:4">
      <c r="A6" s="259" t="s">
        <v>2681</v>
      </c>
      <c r="B6" s="260"/>
      <c r="C6" s="260"/>
      <c r="D6" s="261"/>
    </row>
    <row r="7" ht="36" customHeight="1" spans="1:4">
      <c r="A7" s="262" t="s">
        <v>2693</v>
      </c>
      <c r="B7" s="260"/>
      <c r="C7" s="260"/>
      <c r="D7" s="261"/>
    </row>
    <row r="8" ht="36" customHeight="1" spans="1:4">
      <c r="A8" s="259" t="s">
        <v>2784</v>
      </c>
      <c r="B8" s="260"/>
      <c r="C8" s="260"/>
      <c r="D8" s="261"/>
    </row>
    <row r="9" ht="36" customHeight="1" spans="1:4">
      <c r="A9" s="259" t="s">
        <v>2817</v>
      </c>
      <c r="B9" s="260"/>
      <c r="C9" s="260"/>
      <c r="D9" s="261"/>
    </row>
    <row r="10" ht="36" customHeight="1" spans="1:4">
      <c r="A10" s="262" t="s">
        <v>2915</v>
      </c>
      <c r="B10" s="260"/>
      <c r="C10" s="260"/>
      <c r="D10" s="261"/>
    </row>
    <row r="11" ht="36" customHeight="1" spans="1:4">
      <c r="A11" s="259" t="s">
        <v>2922</v>
      </c>
      <c r="B11" s="260"/>
      <c r="C11" s="260"/>
      <c r="D11" s="261"/>
    </row>
    <row r="12" ht="36" customHeight="1" spans="1:4">
      <c r="A12" s="262" t="s">
        <v>2972</v>
      </c>
      <c r="B12" s="260"/>
      <c r="C12" s="260"/>
      <c r="D12" s="261"/>
    </row>
    <row r="13" ht="36" customHeight="1" spans="1:4">
      <c r="A13" s="262" t="s">
        <v>3005</v>
      </c>
      <c r="B13" s="260"/>
      <c r="C13" s="260"/>
      <c r="D13" s="261"/>
    </row>
    <row r="14" ht="36" customHeight="1" spans="1:4">
      <c r="A14" s="262" t="s">
        <v>3040</v>
      </c>
      <c r="B14" s="260"/>
      <c r="C14" s="260"/>
      <c r="D14" s="261"/>
    </row>
    <row r="15" ht="36" customHeight="1" spans="1:4">
      <c r="A15" s="263" t="s">
        <v>3106</v>
      </c>
      <c r="B15" s="264"/>
      <c r="C15" s="264"/>
      <c r="D15" s="265"/>
    </row>
    <row r="16" ht="28.2" spans="1:1">
      <c r="A16" s="266" t="s">
        <v>2541</v>
      </c>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00B0F0"/>
  </sheetPr>
  <dimension ref="A1:D54"/>
  <sheetViews>
    <sheetView showGridLines="0" showZeros="0" view="pageBreakPreview" zoomScaleNormal="100" topLeftCell="A37" workbookViewId="0">
      <selection activeCell="D38" sqref="D38"/>
    </sheetView>
  </sheetViews>
  <sheetFormatPr defaultColWidth="9" defaultRowHeight="15.6" outlineLevelCol="3"/>
  <cols>
    <col min="1" max="1" width="50.7777777777778" style="225" customWidth="1"/>
    <col min="2" max="4" width="20.6296296296296" style="225" customWidth="1"/>
    <col min="5" max="5" width="13.7777777777778" style="225"/>
    <col min="6" max="16384" width="9" style="225"/>
  </cols>
  <sheetData>
    <row r="1" ht="45" customHeight="1" spans="1:4">
      <c r="A1" s="242" t="s">
        <v>3107</v>
      </c>
      <c r="B1" s="242"/>
      <c r="C1" s="242"/>
      <c r="D1" s="242"/>
    </row>
    <row r="2" ht="20.1" customHeight="1" spans="1:4">
      <c r="A2" s="243"/>
      <c r="B2" s="244"/>
      <c r="C2" s="245"/>
      <c r="D2" s="246" t="s">
        <v>3108</v>
      </c>
    </row>
    <row r="3" ht="45" customHeight="1" spans="1:4">
      <c r="A3" s="198" t="s">
        <v>3109</v>
      </c>
      <c r="B3" s="82" t="s">
        <v>74</v>
      </c>
      <c r="C3" s="82" t="s">
        <v>75</v>
      </c>
      <c r="D3" s="82" t="s">
        <v>76</v>
      </c>
    </row>
    <row r="4" ht="36" customHeight="1" spans="1:4">
      <c r="A4" s="174" t="s">
        <v>3110</v>
      </c>
      <c r="B4" s="210"/>
      <c r="C4" s="210"/>
      <c r="D4" s="86"/>
    </row>
    <row r="5" ht="36" customHeight="1" spans="1:4">
      <c r="A5" s="235" t="s">
        <v>3111</v>
      </c>
      <c r="B5" s="222"/>
      <c r="C5" s="212"/>
      <c r="D5" s="123"/>
    </row>
    <row r="6" ht="36" customHeight="1" spans="1:4">
      <c r="A6" s="235" t="s">
        <v>3112</v>
      </c>
      <c r="B6" s="222"/>
      <c r="C6" s="222"/>
      <c r="D6" s="123"/>
    </row>
    <row r="7" ht="36" customHeight="1" spans="1:4">
      <c r="A7" s="235" t="s">
        <v>3113</v>
      </c>
      <c r="B7" s="247"/>
      <c r="C7" s="212"/>
      <c r="D7" s="123"/>
    </row>
    <row r="8" ht="36" customHeight="1" spans="1:4">
      <c r="A8" s="235" t="s">
        <v>3114</v>
      </c>
      <c r="B8" s="222"/>
      <c r="C8" s="212"/>
      <c r="D8" s="123"/>
    </row>
    <row r="9" ht="36" customHeight="1" spans="1:4">
      <c r="A9" s="235" t="s">
        <v>3115</v>
      </c>
      <c r="B9" s="247"/>
      <c r="C9" s="212"/>
      <c r="D9" s="123"/>
    </row>
    <row r="10" ht="36" customHeight="1" spans="1:4">
      <c r="A10" s="235" t="s">
        <v>3116</v>
      </c>
      <c r="B10" s="222"/>
      <c r="C10" s="212"/>
      <c r="D10" s="123"/>
    </row>
    <row r="11" ht="36" customHeight="1" spans="1:4">
      <c r="A11" s="235" t="s">
        <v>3117</v>
      </c>
      <c r="B11" s="222"/>
      <c r="C11" s="212"/>
      <c r="D11" s="123"/>
    </row>
    <row r="12" ht="36" customHeight="1" spans="1:4">
      <c r="A12" s="235" t="s">
        <v>3118</v>
      </c>
      <c r="B12" s="222"/>
      <c r="C12" s="212"/>
      <c r="D12" s="123"/>
    </row>
    <row r="13" ht="36" customHeight="1" spans="1:4">
      <c r="A13" s="235" t="s">
        <v>3119</v>
      </c>
      <c r="B13" s="211"/>
      <c r="C13" s="222"/>
      <c r="D13" s="123"/>
    </row>
    <row r="14" ht="36" customHeight="1" spans="1:4">
      <c r="A14" s="235" t="s">
        <v>3120</v>
      </c>
      <c r="B14" s="211"/>
      <c r="C14" s="212"/>
      <c r="D14" s="123"/>
    </row>
    <row r="15" ht="36" customHeight="1" spans="1:4">
      <c r="A15" s="235" t="s">
        <v>3121</v>
      </c>
      <c r="B15" s="211"/>
      <c r="C15" s="248"/>
      <c r="D15" s="123"/>
    </row>
    <row r="16" ht="36" customHeight="1" spans="1:4">
      <c r="A16" s="235" t="s">
        <v>3122</v>
      </c>
      <c r="B16" s="211"/>
      <c r="C16" s="248"/>
      <c r="D16" s="123"/>
    </row>
    <row r="17" ht="36" customHeight="1" spans="1:4">
      <c r="A17" s="235" t="s">
        <v>3123</v>
      </c>
      <c r="B17" s="222"/>
      <c r="C17" s="212"/>
      <c r="D17" s="123"/>
    </row>
    <row r="18" ht="36" customHeight="1" spans="1:4">
      <c r="A18" s="235" t="s">
        <v>3124</v>
      </c>
      <c r="B18" s="211"/>
      <c r="C18" s="248"/>
      <c r="D18" s="123"/>
    </row>
    <row r="19" ht="36" customHeight="1" spans="1:4">
      <c r="A19" s="235" t="s">
        <v>3125</v>
      </c>
      <c r="B19" s="211"/>
      <c r="C19" s="248"/>
      <c r="D19" s="123"/>
    </row>
    <row r="20" ht="36" customHeight="1" spans="1:4">
      <c r="A20" s="235" t="s">
        <v>3126</v>
      </c>
      <c r="B20" s="222"/>
      <c r="C20" s="248"/>
      <c r="D20" s="123" t="str">
        <f>IF(B20&gt;0,C20/B20-1,IF(B20&lt;0,-(C20/B20-1),""))</f>
        <v/>
      </c>
    </row>
    <row r="21" ht="36" customHeight="1" spans="1:4">
      <c r="A21" s="235" t="s">
        <v>3127</v>
      </c>
      <c r="B21" s="211"/>
      <c r="C21" s="212"/>
      <c r="D21" s="123"/>
    </row>
    <row r="22" ht="36" customHeight="1" spans="1:4">
      <c r="A22" s="235" t="s">
        <v>3128</v>
      </c>
      <c r="B22" s="211"/>
      <c r="C22" s="212"/>
      <c r="D22" s="123"/>
    </row>
    <row r="23" ht="36" customHeight="1" spans="1:4">
      <c r="A23" s="174" t="s">
        <v>3129</v>
      </c>
      <c r="B23" s="210">
        <v>100</v>
      </c>
      <c r="C23" s="210">
        <v>100</v>
      </c>
      <c r="D23" s="86">
        <f>IF(B23&gt;0,C23/B23-1,IF(B23&lt;0,-(C23/B23-1),""))</f>
        <v>0</v>
      </c>
    </row>
    <row r="24" ht="36" customHeight="1" spans="1:4">
      <c r="A24" s="182" t="s">
        <v>3130</v>
      </c>
      <c r="B24" s="211">
        <v>100</v>
      </c>
      <c r="C24" s="212">
        <v>100</v>
      </c>
      <c r="D24" s="86">
        <f t="shared" ref="D24:D41" si="0">IF(B24&gt;0,C24/B24-1,IF(B24&lt;0,-(C24/B24-1),""))</f>
        <v>0</v>
      </c>
    </row>
    <row r="25" ht="36" customHeight="1" spans="1:4">
      <c r="A25" s="182" t="s">
        <v>3131</v>
      </c>
      <c r="B25" s="211"/>
      <c r="C25" s="212"/>
      <c r="D25" s="86" t="str">
        <f t="shared" si="0"/>
        <v/>
      </c>
    </row>
    <row r="26" ht="36" customHeight="1" spans="1:4">
      <c r="A26" s="182" t="s">
        <v>3132</v>
      </c>
      <c r="B26" s="211"/>
      <c r="C26" s="212"/>
      <c r="D26" s="86" t="str">
        <f t="shared" si="0"/>
        <v/>
      </c>
    </row>
    <row r="27" ht="36" customHeight="1" spans="1:4">
      <c r="A27" s="182" t="s">
        <v>3133</v>
      </c>
      <c r="B27" s="211"/>
      <c r="C27" s="212"/>
      <c r="D27" s="86" t="str">
        <f t="shared" si="0"/>
        <v/>
      </c>
    </row>
    <row r="28" ht="36" customHeight="1" spans="1:4">
      <c r="A28" s="174" t="s">
        <v>3134</v>
      </c>
      <c r="B28" s="210"/>
      <c r="C28" s="210"/>
      <c r="D28" s="86" t="str">
        <f t="shared" si="0"/>
        <v/>
      </c>
    </row>
    <row r="29" ht="36" customHeight="1" spans="1:4">
      <c r="A29" s="182" t="s">
        <v>3135</v>
      </c>
      <c r="B29" s="211"/>
      <c r="C29" s="212"/>
      <c r="D29" s="86" t="str">
        <f t="shared" si="0"/>
        <v/>
      </c>
    </row>
    <row r="30" ht="36" customHeight="1" spans="1:4">
      <c r="A30" s="182" t="s">
        <v>3136</v>
      </c>
      <c r="B30" s="222"/>
      <c r="C30" s="212"/>
      <c r="D30" s="86" t="str">
        <f t="shared" si="0"/>
        <v/>
      </c>
    </row>
    <row r="31" ht="36" customHeight="1" spans="1:4">
      <c r="A31" s="182" t="s">
        <v>3137</v>
      </c>
      <c r="B31" s="211"/>
      <c r="C31" s="212"/>
      <c r="D31" s="86" t="str">
        <f t="shared" si="0"/>
        <v/>
      </c>
    </row>
    <row r="32" ht="36" customHeight="1" spans="1:4">
      <c r="A32" s="174" t="s">
        <v>3138</v>
      </c>
      <c r="B32" s="210"/>
      <c r="C32" s="210"/>
      <c r="D32" s="86" t="str">
        <f t="shared" si="0"/>
        <v/>
      </c>
    </row>
    <row r="33" ht="36" customHeight="1" spans="1:4">
      <c r="A33" s="182" t="s">
        <v>3139</v>
      </c>
      <c r="B33" s="222"/>
      <c r="C33" s="223"/>
      <c r="D33" s="86" t="str">
        <f t="shared" si="0"/>
        <v/>
      </c>
    </row>
    <row r="34" ht="36" customHeight="1" spans="1:4">
      <c r="A34" s="182" t="s">
        <v>3140</v>
      </c>
      <c r="B34" s="211"/>
      <c r="C34" s="223"/>
      <c r="D34" s="86" t="str">
        <f t="shared" si="0"/>
        <v/>
      </c>
    </row>
    <row r="35" ht="36" customHeight="1" spans="1:4">
      <c r="A35" s="182" t="s">
        <v>3141</v>
      </c>
      <c r="B35" s="211"/>
      <c r="C35" s="248"/>
      <c r="D35" s="86" t="str">
        <f t="shared" si="0"/>
        <v/>
      </c>
    </row>
    <row r="36" ht="36" customHeight="1" spans="1:4">
      <c r="A36" s="174" t="s">
        <v>3142</v>
      </c>
      <c r="B36" s="249"/>
      <c r="C36" s="250"/>
      <c r="D36" s="86" t="str">
        <f t="shared" si="0"/>
        <v/>
      </c>
    </row>
    <row r="37" ht="36" customHeight="1" spans="1:4">
      <c r="A37" s="220" t="s">
        <v>3143</v>
      </c>
      <c r="B37" s="210">
        <v>100</v>
      </c>
      <c r="C37" s="210">
        <v>100</v>
      </c>
      <c r="D37" s="86">
        <f t="shared" si="0"/>
        <v>0</v>
      </c>
    </row>
    <row r="38" ht="36" customHeight="1" spans="1:4">
      <c r="A38" s="251" t="s">
        <v>129</v>
      </c>
      <c r="B38" s="222">
        <v>89</v>
      </c>
      <c r="C38" s="223"/>
      <c r="D38" s="86">
        <f t="shared" si="0"/>
        <v>-1</v>
      </c>
    </row>
    <row r="39" ht="36" customHeight="1" spans="1:4">
      <c r="A39" s="224" t="s">
        <v>3144</v>
      </c>
      <c r="C39" s="210">
        <v>77</v>
      </c>
      <c r="D39" s="86" t="str">
        <f t="shared" si="0"/>
        <v/>
      </c>
    </row>
    <row r="40" ht="36" customHeight="1" spans="1:4">
      <c r="A40" s="251" t="s">
        <v>3145</v>
      </c>
      <c r="B40" s="222"/>
      <c r="C40" s="223"/>
      <c r="D40" s="86" t="str">
        <f t="shared" si="0"/>
        <v/>
      </c>
    </row>
    <row r="41" ht="36" customHeight="1" spans="1:4">
      <c r="A41" s="220" t="s">
        <v>136</v>
      </c>
      <c r="B41" s="210">
        <v>189</v>
      </c>
      <c r="C41" s="210">
        <v>177</v>
      </c>
      <c r="D41" s="86">
        <f t="shared" si="0"/>
        <v>-0.063</v>
      </c>
    </row>
    <row r="42" spans="2:2">
      <c r="B42" s="241"/>
    </row>
    <row r="43" spans="2:3">
      <c r="B43" s="241"/>
      <c r="C43" s="241"/>
    </row>
    <row r="44" spans="2:2">
      <c r="B44" s="241"/>
    </row>
    <row r="45" spans="2:3">
      <c r="B45" s="241"/>
      <c r="C45" s="241"/>
    </row>
    <row r="46" spans="2:2">
      <c r="B46" s="241"/>
    </row>
    <row r="47" spans="2:2">
      <c r="B47" s="241"/>
    </row>
    <row r="48" spans="2:3">
      <c r="B48" s="241"/>
      <c r="C48" s="241"/>
    </row>
    <row r="49" spans="2:2">
      <c r="B49" s="241"/>
    </row>
    <row r="50" spans="2:2">
      <c r="B50" s="241"/>
    </row>
    <row r="51" spans="2:2">
      <c r="B51" s="241"/>
    </row>
    <row r="52" spans="2:2">
      <c r="B52" s="241"/>
    </row>
    <row r="53" spans="2:3">
      <c r="B53" s="241"/>
      <c r="C53" s="241"/>
    </row>
    <row r="54" spans="2:2">
      <c r="B54" s="241"/>
    </row>
  </sheetData>
  <mergeCells count="1">
    <mergeCell ref="A1:D1"/>
  </mergeCells>
  <conditionalFormatting sqref="E3:E39">
    <cfRule type="cellIs" dxfId="4" priority="2" stopIfTrue="1" operator="lessThanOrEqual">
      <formula>-1</formula>
    </cfRule>
  </conditionalFormatting>
  <conditionalFormatting sqref="E4:E7">
    <cfRule type="cellIs" dxfId="4"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00B0F0"/>
  </sheetPr>
  <dimension ref="A1:D41"/>
  <sheetViews>
    <sheetView showGridLines="0" showZeros="0" view="pageBreakPreview" zoomScaleNormal="100" topLeftCell="A17" workbookViewId="0">
      <selection activeCell="D23" sqref="D23"/>
    </sheetView>
  </sheetViews>
  <sheetFormatPr defaultColWidth="9" defaultRowHeight="15.6" outlineLevelCol="3"/>
  <cols>
    <col min="1" max="1" width="50.7777777777778" style="193" customWidth="1"/>
    <col min="2" max="2" width="20.6296296296296" style="193" customWidth="1"/>
    <col min="3" max="3" width="20.6296296296296" style="225" customWidth="1"/>
    <col min="4" max="4" width="20.6296296296296" style="193" customWidth="1"/>
    <col min="5" max="16384" width="9" style="193"/>
  </cols>
  <sheetData>
    <row r="1" ht="45" customHeight="1" spans="1:4">
      <c r="A1" s="230" t="s">
        <v>3146</v>
      </c>
      <c r="B1" s="230"/>
      <c r="C1" s="230"/>
      <c r="D1" s="230"/>
    </row>
    <row r="2" ht="20.1" customHeight="1" spans="1:4">
      <c r="A2" s="231"/>
      <c r="B2" s="231"/>
      <c r="C2" s="231"/>
      <c r="D2" s="232" t="s">
        <v>71</v>
      </c>
    </row>
    <row r="3" ht="45" customHeight="1" spans="1:4">
      <c r="A3" s="233" t="s">
        <v>73</v>
      </c>
      <c r="B3" s="82" t="s">
        <v>74</v>
      </c>
      <c r="C3" s="82" t="s">
        <v>75</v>
      </c>
      <c r="D3" s="82" t="s">
        <v>76</v>
      </c>
    </row>
    <row r="4" ht="35.1" customHeight="1" spans="1:4">
      <c r="A4" s="174" t="s">
        <v>3147</v>
      </c>
      <c r="B4" s="234">
        <v>12</v>
      </c>
      <c r="C4" s="234"/>
      <c r="D4" s="86">
        <f>IF(B4&gt;0,C4/B4-1,IF(B4&lt;0,-(C4/B4-1),""))</f>
        <v>-1</v>
      </c>
    </row>
    <row r="5" ht="35.1" customHeight="1" spans="1:4">
      <c r="A5" s="176" t="s">
        <v>3148</v>
      </c>
      <c r="B5" s="181"/>
      <c r="C5" s="181"/>
      <c r="D5" s="86" t="str">
        <f t="shared" ref="D5:D28" si="0">IF(B5&gt;0,C5/B5-1,IF(B5&lt;0,-(C5/B5-1),""))</f>
        <v/>
      </c>
    </row>
    <row r="6" ht="35.1" customHeight="1" spans="1:4">
      <c r="A6" s="176" t="s">
        <v>3149</v>
      </c>
      <c r="B6" s="181"/>
      <c r="C6" s="181"/>
      <c r="D6" s="86" t="str">
        <f t="shared" si="0"/>
        <v/>
      </c>
    </row>
    <row r="7" ht="35.1" customHeight="1" spans="1:4">
      <c r="A7" s="176" t="s">
        <v>3150</v>
      </c>
      <c r="B7" s="181">
        <v>12</v>
      </c>
      <c r="C7" s="181"/>
      <c r="D7" s="86">
        <f t="shared" si="0"/>
        <v>-1</v>
      </c>
    </row>
    <row r="8" ht="35.1" customHeight="1" spans="1:4">
      <c r="A8" s="176" t="s">
        <v>3151</v>
      </c>
      <c r="B8" s="181"/>
      <c r="C8" s="181"/>
      <c r="D8" s="86" t="str">
        <f t="shared" si="0"/>
        <v/>
      </c>
    </row>
    <row r="9" ht="35.1" customHeight="1" spans="1:4">
      <c r="A9" s="176" t="s">
        <v>3152</v>
      </c>
      <c r="B9" s="181"/>
      <c r="C9" s="181"/>
      <c r="D9" s="86" t="str">
        <f t="shared" si="0"/>
        <v/>
      </c>
    </row>
    <row r="10" ht="35.1" customHeight="1" spans="1:4">
      <c r="A10" s="176" t="s">
        <v>3153</v>
      </c>
      <c r="B10" s="181"/>
      <c r="C10" s="181"/>
      <c r="D10" s="86" t="str">
        <f t="shared" si="0"/>
        <v/>
      </c>
    </row>
    <row r="11" ht="35.1" customHeight="1" spans="1:4">
      <c r="A11" s="174" t="s">
        <v>3154</v>
      </c>
      <c r="B11" s="179">
        <v>65</v>
      </c>
      <c r="C11" s="179">
        <v>142</v>
      </c>
      <c r="D11" s="86">
        <f t="shared" si="0"/>
        <v>1.185</v>
      </c>
    </row>
    <row r="12" ht="35.1" customHeight="1" spans="1:4">
      <c r="A12" s="176" t="s">
        <v>3155</v>
      </c>
      <c r="B12" s="181"/>
      <c r="C12" s="181"/>
      <c r="D12" s="86" t="str">
        <f t="shared" si="0"/>
        <v/>
      </c>
    </row>
    <row r="13" ht="35.1" customHeight="1" spans="1:4">
      <c r="A13" s="176" t="s">
        <v>3156</v>
      </c>
      <c r="B13" s="181"/>
      <c r="C13" s="181"/>
      <c r="D13" s="86" t="str">
        <f t="shared" si="0"/>
        <v/>
      </c>
    </row>
    <row r="14" ht="35.1" customHeight="1" spans="1:4">
      <c r="A14" s="176" t="s">
        <v>3157</v>
      </c>
      <c r="B14" s="181"/>
      <c r="C14" s="181"/>
      <c r="D14" s="86" t="str">
        <f t="shared" si="0"/>
        <v/>
      </c>
    </row>
    <row r="15" ht="35.1" customHeight="1" spans="1:4">
      <c r="A15" s="176" t="s">
        <v>3158</v>
      </c>
      <c r="B15" s="181"/>
      <c r="C15" s="181"/>
      <c r="D15" s="86" t="str">
        <f t="shared" si="0"/>
        <v/>
      </c>
    </row>
    <row r="16" ht="35.1" customHeight="1" spans="1:4">
      <c r="A16" s="176" t="s">
        <v>3159</v>
      </c>
      <c r="B16" s="181">
        <v>65</v>
      </c>
      <c r="C16" s="181">
        <v>142</v>
      </c>
      <c r="D16" s="86">
        <f t="shared" si="0"/>
        <v>1.185</v>
      </c>
    </row>
    <row r="17" s="229" customFormat="1" ht="35.1" customHeight="1" spans="1:4">
      <c r="A17" s="174" t="s">
        <v>3160</v>
      </c>
      <c r="B17" s="179"/>
      <c r="C17" s="179"/>
      <c r="D17" s="86" t="str">
        <f t="shared" si="0"/>
        <v/>
      </c>
    </row>
    <row r="18" ht="35.1" customHeight="1" spans="1:4">
      <c r="A18" s="176" t="s">
        <v>3161</v>
      </c>
      <c r="B18" s="181"/>
      <c r="C18" s="181"/>
      <c r="D18" s="86" t="str">
        <f t="shared" si="0"/>
        <v/>
      </c>
    </row>
    <row r="19" ht="35.1" customHeight="1" spans="1:4">
      <c r="A19" s="174" t="s">
        <v>3162</v>
      </c>
      <c r="B19" s="179"/>
      <c r="C19" s="179"/>
      <c r="D19" s="86" t="str">
        <f t="shared" si="0"/>
        <v/>
      </c>
    </row>
    <row r="20" ht="35.1" customHeight="1" spans="1:4">
      <c r="A20" s="235" t="s">
        <v>3163</v>
      </c>
      <c r="B20" s="181"/>
      <c r="C20" s="181"/>
      <c r="D20" s="86" t="str">
        <f t="shared" si="0"/>
        <v/>
      </c>
    </row>
    <row r="21" ht="35.1" customHeight="1" spans="1:4">
      <c r="A21" s="174" t="s">
        <v>3164</v>
      </c>
      <c r="B21" s="179"/>
      <c r="C21" s="179"/>
      <c r="D21" s="86" t="str">
        <f t="shared" si="0"/>
        <v/>
      </c>
    </row>
    <row r="22" ht="35.1" customHeight="1" spans="1:4">
      <c r="A22" s="176" t="s">
        <v>3165</v>
      </c>
      <c r="B22" s="181"/>
      <c r="C22" s="181"/>
      <c r="D22" s="86" t="str">
        <f t="shared" si="0"/>
        <v/>
      </c>
    </row>
    <row r="23" ht="35.1" customHeight="1" spans="1:4">
      <c r="A23" s="220" t="s">
        <v>3166</v>
      </c>
      <c r="B23" s="179">
        <v>77</v>
      </c>
      <c r="C23" s="179">
        <v>142</v>
      </c>
      <c r="D23" s="86">
        <f t="shared" si="0"/>
        <v>0.844</v>
      </c>
    </row>
    <row r="24" ht="35.1" customHeight="1" spans="1:4">
      <c r="A24" s="236" t="s">
        <v>189</v>
      </c>
      <c r="B24" s="179"/>
      <c r="C24" s="179"/>
      <c r="D24" s="86" t="str">
        <f t="shared" si="0"/>
        <v/>
      </c>
    </row>
    <row r="25" ht="35.1" customHeight="1" spans="1:4">
      <c r="A25" s="237" t="s">
        <v>3167</v>
      </c>
      <c r="B25" s="181"/>
      <c r="C25" s="181"/>
      <c r="D25" s="86" t="str">
        <f t="shared" si="0"/>
        <v/>
      </c>
    </row>
    <row r="26" ht="35.1" customHeight="1" spans="1:4">
      <c r="A26" s="238" t="s">
        <v>3168</v>
      </c>
      <c r="B26" s="187">
        <v>35</v>
      </c>
      <c r="C26" s="187">
        <v>35</v>
      </c>
      <c r="D26" s="86">
        <f t="shared" si="0"/>
        <v>0</v>
      </c>
    </row>
    <row r="27" ht="35.1" customHeight="1" spans="1:4">
      <c r="A27" s="239" t="s">
        <v>3169</v>
      </c>
      <c r="B27" s="240">
        <v>77</v>
      </c>
      <c r="C27" s="240"/>
      <c r="D27" s="86">
        <f t="shared" si="0"/>
        <v>-1</v>
      </c>
    </row>
    <row r="28" ht="35.1" customHeight="1" spans="1:4">
      <c r="A28" s="183" t="s">
        <v>196</v>
      </c>
      <c r="B28" s="190">
        <v>189</v>
      </c>
      <c r="C28" s="190">
        <v>177</v>
      </c>
      <c r="D28" s="86">
        <f t="shared" si="0"/>
        <v>-0.063</v>
      </c>
    </row>
    <row r="29" spans="2:2">
      <c r="B29" s="227"/>
    </row>
    <row r="30" spans="2:3">
      <c r="B30" s="227"/>
      <c r="C30" s="241"/>
    </row>
    <row r="31" spans="2:2">
      <c r="B31" s="227"/>
    </row>
    <row r="32" spans="2:3">
      <c r="B32" s="227"/>
      <c r="C32" s="241"/>
    </row>
    <row r="33" spans="2:2">
      <c r="B33" s="227"/>
    </row>
    <row r="34" spans="2:2">
      <c r="B34" s="227"/>
    </row>
    <row r="35" spans="2:3">
      <c r="B35" s="227"/>
      <c r="C35" s="241"/>
    </row>
    <row r="36" spans="2:2">
      <c r="B36" s="227"/>
    </row>
    <row r="37" spans="2:2">
      <c r="B37" s="227"/>
    </row>
    <row r="38" spans="2:2">
      <c r="B38" s="227"/>
    </row>
    <row r="39" spans="2:2">
      <c r="B39" s="227"/>
    </row>
    <row r="40" spans="2:3">
      <c r="B40" s="227"/>
      <c r="C40" s="241"/>
    </row>
    <row r="41" spans="2:2">
      <c r="B41" s="227"/>
    </row>
  </sheetData>
  <autoFilter ref="A3:D28">
    <extLst/>
  </autoFilter>
  <mergeCells count="1">
    <mergeCell ref="A1:D1"/>
  </mergeCells>
  <printOptions horizontalCentered="1"/>
  <pageMargins left="0.471527777777778" right="0.393055555555556" top="0.747916666666667" bottom="0.747916666666667" header="0.313888888888889" footer="0.313888888888889"/>
  <pageSetup paperSize="9" scale="74" orientation="portrait"/>
  <headerFooter alignWithMargins="0">
    <oddFooter>&amp;C&amp;16-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00B0F0"/>
  </sheetPr>
  <dimension ref="A1:D48"/>
  <sheetViews>
    <sheetView showGridLines="0" showZeros="0" view="pageBreakPreview" zoomScaleNormal="100" topLeftCell="A25" workbookViewId="0">
      <selection activeCell="D32" sqref="D32"/>
    </sheetView>
  </sheetViews>
  <sheetFormatPr defaultColWidth="9" defaultRowHeight="20.4" outlineLevelCol="3"/>
  <cols>
    <col min="1" max="1" width="52.6666666666667" style="193" customWidth="1"/>
    <col min="2" max="2" width="20.6296296296296" style="193" customWidth="1"/>
    <col min="3" max="3" width="20.6296296296296" style="194" customWidth="1"/>
    <col min="4" max="4" width="20.6296296296296" style="193" customWidth="1"/>
    <col min="5" max="16384" width="9" style="193"/>
  </cols>
  <sheetData>
    <row r="1" ht="45" customHeight="1" spans="1:4">
      <c r="A1" s="169" t="s">
        <v>3170</v>
      </c>
      <c r="B1" s="169"/>
      <c r="C1" s="195"/>
      <c r="D1" s="169"/>
    </row>
    <row r="2" ht="20.1" customHeight="1" spans="1:4">
      <c r="A2" s="170"/>
      <c r="B2" s="170"/>
      <c r="C2" s="196"/>
      <c r="D2" s="197" t="s">
        <v>71</v>
      </c>
    </row>
    <row r="3" ht="45" customHeight="1" spans="1:4">
      <c r="A3" s="198" t="s">
        <v>3109</v>
      </c>
      <c r="B3" s="82" t="s">
        <v>74</v>
      </c>
      <c r="C3" s="199" t="s">
        <v>75</v>
      </c>
      <c r="D3" s="82" t="s">
        <v>76</v>
      </c>
    </row>
    <row r="4" ht="36" customHeight="1" spans="1:4">
      <c r="A4" s="174" t="s">
        <v>3171</v>
      </c>
      <c r="B4" s="105"/>
      <c r="C4" s="200"/>
      <c r="D4" s="86"/>
    </row>
    <row r="5" ht="36" customHeight="1" spans="1:4">
      <c r="A5" s="201" t="s">
        <v>3111</v>
      </c>
      <c r="B5" s="105"/>
      <c r="C5" s="202"/>
      <c r="D5" s="203"/>
    </row>
    <row r="6" ht="36" customHeight="1" spans="1:4">
      <c r="A6" s="182" t="s">
        <v>3112</v>
      </c>
      <c r="B6" s="177"/>
      <c r="C6" s="202"/>
      <c r="D6" s="204" t="str">
        <f>IF(B6&gt;0,C6/B6-1,IF(B6&lt;0,-(C6/B6-1),""))</f>
        <v/>
      </c>
    </row>
    <row r="7" ht="36" customHeight="1" spans="1:4">
      <c r="A7" s="182" t="s">
        <v>3113</v>
      </c>
      <c r="B7" s="205"/>
      <c r="C7" s="202"/>
      <c r="D7" s="206"/>
    </row>
    <row r="8" ht="36" customHeight="1" spans="1:4">
      <c r="A8" s="182" t="s">
        <v>3114</v>
      </c>
      <c r="B8" s="207"/>
      <c r="C8" s="202">
        <v>0</v>
      </c>
      <c r="D8" s="204" t="str">
        <f>IF(B8&gt;0,C8/B8-1,IF(B8&lt;0,-(C8/B8-1),""))</f>
        <v/>
      </c>
    </row>
    <row r="9" ht="36" customHeight="1" spans="1:4">
      <c r="A9" s="182" t="s">
        <v>3115</v>
      </c>
      <c r="B9" s="205"/>
      <c r="C9" s="202"/>
      <c r="D9" s="206"/>
    </row>
    <row r="10" ht="36" customHeight="1" spans="1:4">
      <c r="A10" s="182" t="s">
        <v>3118</v>
      </c>
      <c r="B10" s="207"/>
      <c r="C10" s="202"/>
      <c r="D10" s="204"/>
    </row>
    <row r="11" ht="36" customHeight="1" spans="1:4">
      <c r="A11" s="182" t="s">
        <v>3119</v>
      </c>
      <c r="B11" s="207"/>
      <c r="C11" s="208"/>
      <c r="D11" s="206"/>
    </row>
    <row r="12" ht="36" customHeight="1" spans="1:4">
      <c r="A12" s="182" t="s">
        <v>3120</v>
      </c>
      <c r="B12" s="205"/>
      <c r="C12" s="209"/>
      <c r="D12" s="206"/>
    </row>
    <row r="13" ht="36" customHeight="1" spans="1:4">
      <c r="A13" s="182" t="s">
        <v>3121</v>
      </c>
      <c r="B13" s="205"/>
      <c r="C13" s="202"/>
      <c r="D13" s="206"/>
    </row>
    <row r="14" ht="36" customHeight="1" spans="1:4">
      <c r="A14" s="201" t="s">
        <v>3117</v>
      </c>
      <c r="B14" s="205"/>
      <c r="C14" s="202"/>
      <c r="D14" s="206"/>
    </row>
    <row r="15" ht="36" customHeight="1" spans="1:4">
      <c r="A15" s="201" t="s">
        <v>3172</v>
      </c>
      <c r="B15" s="205"/>
      <c r="C15" s="208"/>
      <c r="D15" s="206"/>
    </row>
    <row r="16" ht="36" customHeight="1" spans="1:4">
      <c r="A16" s="182" t="s">
        <v>3123</v>
      </c>
      <c r="B16" s="205"/>
      <c r="C16" s="202"/>
      <c r="D16" s="206"/>
    </row>
    <row r="17" ht="36" customHeight="1" spans="1:4">
      <c r="A17" s="182" t="s">
        <v>3124</v>
      </c>
      <c r="B17" s="205"/>
      <c r="C17" s="202"/>
      <c r="D17" s="206"/>
    </row>
    <row r="18" ht="36" customHeight="1" spans="1:4">
      <c r="A18" s="182" t="s">
        <v>3125</v>
      </c>
      <c r="B18" s="205"/>
      <c r="C18" s="202"/>
      <c r="D18" s="206"/>
    </row>
    <row r="19" ht="36" customHeight="1" spans="1:4">
      <c r="A19" s="182" t="s">
        <v>3127</v>
      </c>
      <c r="B19" s="207"/>
      <c r="C19" s="202"/>
      <c r="D19" s="204" t="str">
        <f>IF(B19&gt;0,C19/B19-1,IF(B19&lt;0,-(C19/B19-1),""))</f>
        <v/>
      </c>
    </row>
    <row r="20" ht="36" customHeight="1" spans="1:4">
      <c r="A20" s="182" t="s">
        <v>3128</v>
      </c>
      <c r="B20" s="205"/>
      <c r="C20" s="202"/>
      <c r="D20" s="206"/>
    </row>
    <row r="21" ht="36" customHeight="1" spans="1:4">
      <c r="A21" s="174" t="s">
        <v>3173</v>
      </c>
      <c r="B21" s="210">
        <v>100</v>
      </c>
      <c r="C21" s="210">
        <v>100</v>
      </c>
      <c r="D21" s="203"/>
    </row>
    <row r="22" ht="36" customHeight="1" spans="1:4">
      <c r="A22" s="182" t="s">
        <v>3130</v>
      </c>
      <c r="B22" s="211">
        <v>100</v>
      </c>
      <c r="C22" s="212">
        <v>100</v>
      </c>
      <c r="D22" s="206"/>
    </row>
    <row r="23" ht="36" customHeight="1" spans="1:4">
      <c r="A23" s="182" t="s">
        <v>3131</v>
      </c>
      <c r="B23" s="213">
        <v>0</v>
      </c>
      <c r="C23" s="214"/>
      <c r="D23" s="206" t="str">
        <f>IF(B23&gt;0,C23/B23-1,IF(B23&lt;0,-(C23/B23-1),""))</f>
        <v/>
      </c>
    </row>
    <row r="24" ht="36" customHeight="1" spans="1:4">
      <c r="A24" s="174" t="s">
        <v>3174</v>
      </c>
      <c r="B24" s="175"/>
      <c r="C24" s="215">
        <f>SUM(C25:C27)</f>
        <v>0</v>
      </c>
      <c r="D24" s="204" t="str">
        <f>IF(B24&gt;0,C24/B24-1,IF(B24&lt;0,-(C24/B24-1),""))</f>
        <v/>
      </c>
    </row>
    <row r="25" ht="36" customHeight="1" spans="1:4">
      <c r="A25" s="182" t="s">
        <v>3175</v>
      </c>
      <c r="B25" s="177"/>
      <c r="C25" s="216"/>
      <c r="D25" s="204" t="str">
        <f>IF(B25&gt;0,C25/B25-1,IF(B25&lt;0,-(C25/B25-1),""))</f>
        <v/>
      </c>
    </row>
    <row r="26" ht="36" customHeight="1" spans="1:4">
      <c r="A26" s="182" t="s">
        <v>3176</v>
      </c>
      <c r="B26" s="177"/>
      <c r="C26" s="216"/>
      <c r="D26" s="204" t="str">
        <f t="shared" ref="D26:D35" si="0">IF(B26&gt;0,C26/B26-1,IF(B26&lt;0,-(C26/B26-1),""))</f>
        <v/>
      </c>
    </row>
    <row r="27" ht="36" customHeight="1" spans="1:4">
      <c r="A27" s="182" t="s">
        <v>3177</v>
      </c>
      <c r="B27" s="122"/>
      <c r="C27" s="214">
        <f>SUM(C28:C29)</f>
        <v>0</v>
      </c>
      <c r="D27" s="204" t="str">
        <f t="shared" si="0"/>
        <v/>
      </c>
    </row>
    <row r="28" ht="36" customHeight="1" spans="1:4">
      <c r="A28" s="174" t="s">
        <v>3178</v>
      </c>
      <c r="B28" s="175"/>
      <c r="C28" s="215"/>
      <c r="D28" s="203"/>
    </row>
    <row r="29" ht="36" customHeight="1" spans="1:4">
      <c r="A29" s="182" t="s">
        <v>3140</v>
      </c>
      <c r="B29" s="122"/>
      <c r="C29" s="217"/>
      <c r="D29" s="204"/>
    </row>
    <row r="30" ht="36" customHeight="1" spans="1:4">
      <c r="A30" s="174" t="s">
        <v>3179</v>
      </c>
      <c r="B30" s="189"/>
      <c r="C30" s="218"/>
      <c r="D30" s="219"/>
    </row>
    <row r="31" ht="36" customHeight="1" spans="1:4">
      <c r="A31" s="220" t="s">
        <v>3143</v>
      </c>
      <c r="B31" s="210">
        <v>100</v>
      </c>
      <c r="C31" s="210">
        <v>100</v>
      </c>
      <c r="D31" s="203">
        <f t="shared" si="0"/>
        <v>0</v>
      </c>
    </row>
    <row r="32" ht="36" customHeight="1" spans="1:4">
      <c r="A32" s="221" t="s">
        <v>129</v>
      </c>
      <c r="B32" s="222">
        <v>89</v>
      </c>
      <c r="C32" s="223"/>
      <c r="D32" s="203">
        <f t="shared" si="0"/>
        <v>-1</v>
      </c>
    </row>
    <row r="33" ht="36" customHeight="1" spans="1:4">
      <c r="A33" s="224" t="s">
        <v>3144</v>
      </c>
      <c r="B33" s="225"/>
      <c r="C33" s="210">
        <v>77</v>
      </c>
      <c r="D33" s="203" t="str">
        <f t="shared" si="0"/>
        <v/>
      </c>
    </row>
    <row r="34" ht="36" customHeight="1" spans="1:4">
      <c r="A34" s="221" t="s">
        <v>3145</v>
      </c>
      <c r="B34" s="105"/>
      <c r="C34" s="226"/>
      <c r="D34" s="203" t="str">
        <f t="shared" si="0"/>
        <v/>
      </c>
    </row>
    <row r="35" ht="36" customHeight="1" spans="1:4">
      <c r="A35" s="183" t="s">
        <v>136</v>
      </c>
      <c r="B35" s="105">
        <v>189</v>
      </c>
      <c r="C35" s="226">
        <v>177</v>
      </c>
      <c r="D35" s="203">
        <f t="shared" si="0"/>
        <v>-0.063</v>
      </c>
    </row>
    <row r="36" spans="2:2">
      <c r="B36" s="227"/>
    </row>
    <row r="37" spans="2:2">
      <c r="B37" s="228"/>
    </row>
    <row r="38" spans="2:2">
      <c r="B38" s="227"/>
    </row>
    <row r="39" spans="2:2">
      <c r="B39" s="228"/>
    </row>
    <row r="40" spans="2:2">
      <c r="B40" s="227"/>
    </row>
    <row r="41" spans="2:2">
      <c r="B41" s="227"/>
    </row>
    <row r="42" spans="2:2">
      <c r="B42" s="228"/>
    </row>
    <row r="43" spans="2:2">
      <c r="B43" s="227"/>
    </row>
    <row r="44" spans="2:2">
      <c r="B44" s="227"/>
    </row>
    <row r="45" spans="2:2">
      <c r="B45" s="227"/>
    </row>
    <row r="46" spans="2:2">
      <c r="B46" s="227"/>
    </row>
    <row r="47" spans="2:2">
      <c r="B47" s="228"/>
    </row>
    <row r="48" spans="2:2">
      <c r="B48" s="227"/>
    </row>
  </sheetData>
  <mergeCells count="1">
    <mergeCell ref="A1:D1"/>
  </mergeCells>
  <conditionalFormatting sqref="D5 D7 D31:D35 D28 D20:D23 D11:D18 D9">
    <cfRule type="cellIs" dxfId="5"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B0F0"/>
  </sheetPr>
  <dimension ref="A1:D34"/>
  <sheetViews>
    <sheetView showGridLines="0" showZeros="0" view="pageBreakPreview" zoomScaleNormal="100" topLeftCell="A16" workbookViewId="0">
      <selection activeCell="D7" sqref="D7:D21"/>
    </sheetView>
  </sheetViews>
  <sheetFormatPr defaultColWidth="9" defaultRowHeight="14.4" outlineLevelCol="3"/>
  <cols>
    <col min="1" max="1" width="50.7777777777778" customWidth="1"/>
    <col min="2" max="4" width="20.6296296296296" customWidth="1"/>
  </cols>
  <sheetData>
    <row r="1" ht="45" customHeight="1" spans="1:4">
      <c r="A1" s="169" t="s">
        <v>3180</v>
      </c>
      <c r="B1" s="169"/>
      <c r="C1" s="169"/>
      <c r="D1" s="169"/>
    </row>
    <row r="2" ht="20.1" customHeight="1" spans="1:4">
      <c r="A2" s="170"/>
      <c r="B2" s="170"/>
      <c r="C2" s="171"/>
      <c r="D2" s="172" t="s">
        <v>71</v>
      </c>
    </row>
    <row r="3" ht="45" customHeight="1" spans="1:4">
      <c r="A3" s="173" t="s">
        <v>3181</v>
      </c>
      <c r="B3" s="82" t="s">
        <v>74</v>
      </c>
      <c r="C3" s="82" t="s">
        <v>75</v>
      </c>
      <c r="D3" s="82" t="s">
        <v>76</v>
      </c>
    </row>
    <row r="4" ht="36" customHeight="1" spans="1:4">
      <c r="A4" s="174" t="s">
        <v>3147</v>
      </c>
      <c r="B4" s="175"/>
      <c r="C4" s="175"/>
      <c r="D4" s="86"/>
    </row>
    <row r="5" ht="36" customHeight="1" spans="1:4">
      <c r="A5" s="176" t="s">
        <v>3182</v>
      </c>
      <c r="B5" s="177"/>
      <c r="C5" s="177"/>
      <c r="D5" s="178"/>
    </row>
    <row r="6" ht="36" customHeight="1" spans="1:4">
      <c r="A6" s="176" t="s">
        <v>3153</v>
      </c>
      <c r="B6" s="177"/>
      <c r="C6" s="177"/>
      <c r="D6" s="178" t="str">
        <f>IF(B6&gt;0,C6/B6-1,IF(B6&lt;0,-(C6/B6-1),""))</f>
        <v/>
      </c>
    </row>
    <row r="7" ht="36" customHeight="1" spans="1:4">
      <c r="A7" s="174" t="s">
        <v>3154</v>
      </c>
      <c r="B7" s="179">
        <v>65</v>
      </c>
      <c r="C7" s="179">
        <v>142</v>
      </c>
      <c r="D7" s="180">
        <f>IF(B7&gt;0,C7/B7-1,IF(B7&lt;0,-(C7/B7-1),""))</f>
        <v>1.185</v>
      </c>
    </row>
    <row r="8" ht="36" customHeight="1" spans="1:4">
      <c r="A8" s="176" t="s">
        <v>3155</v>
      </c>
      <c r="B8" s="177"/>
      <c r="C8" s="177"/>
      <c r="D8" s="180" t="str">
        <f t="shared" ref="D8:D21" si="0">IF(B8&gt;0,C8/B8-1,IF(B8&lt;0,-(C8/B8-1),""))</f>
        <v/>
      </c>
    </row>
    <row r="9" ht="36" customHeight="1" spans="1:4">
      <c r="A9" s="176" t="s">
        <v>3159</v>
      </c>
      <c r="B9" s="181">
        <v>65</v>
      </c>
      <c r="C9" s="181">
        <v>142</v>
      </c>
      <c r="D9" s="180">
        <f t="shared" si="0"/>
        <v>1.185</v>
      </c>
    </row>
    <row r="10" ht="36" customHeight="1" spans="1:4">
      <c r="A10" s="174" t="s">
        <v>3160</v>
      </c>
      <c r="B10" s="175">
        <f>B11</f>
        <v>0</v>
      </c>
      <c r="C10" s="175">
        <f>C11</f>
        <v>0</v>
      </c>
      <c r="D10" s="180" t="str">
        <f t="shared" si="0"/>
        <v/>
      </c>
    </row>
    <row r="11" ht="36" customHeight="1" spans="1:4">
      <c r="A11" s="176" t="s">
        <v>3161</v>
      </c>
      <c r="B11" s="177"/>
      <c r="C11" s="177"/>
      <c r="D11" s="180" t="str">
        <f t="shared" si="0"/>
        <v/>
      </c>
    </row>
    <row r="12" ht="36" customHeight="1" spans="1:4">
      <c r="A12" s="174" t="s">
        <v>3162</v>
      </c>
      <c r="B12" s="175"/>
      <c r="C12" s="175"/>
      <c r="D12" s="180" t="str">
        <f t="shared" si="0"/>
        <v/>
      </c>
    </row>
    <row r="13" ht="36" customHeight="1" spans="1:4">
      <c r="A13" s="182" t="s">
        <v>3183</v>
      </c>
      <c r="B13" s="177"/>
      <c r="C13" s="177"/>
      <c r="D13" s="180" t="str">
        <f t="shared" si="0"/>
        <v/>
      </c>
    </row>
    <row r="14" ht="36" customHeight="1" spans="1:4">
      <c r="A14" s="174" t="s">
        <v>3164</v>
      </c>
      <c r="B14" s="175"/>
      <c r="C14" s="175"/>
      <c r="D14" s="180" t="str">
        <f t="shared" si="0"/>
        <v/>
      </c>
    </row>
    <row r="15" ht="36" customHeight="1" spans="1:4">
      <c r="A15" s="176" t="s">
        <v>3165</v>
      </c>
      <c r="B15" s="177"/>
      <c r="C15" s="177"/>
      <c r="D15" s="180" t="str">
        <f t="shared" si="0"/>
        <v/>
      </c>
    </row>
    <row r="16" ht="36" customHeight="1" spans="1:4">
      <c r="A16" s="183" t="s">
        <v>3166</v>
      </c>
      <c r="B16" s="179">
        <v>65</v>
      </c>
      <c r="C16" s="179">
        <v>142</v>
      </c>
      <c r="D16" s="180">
        <f t="shared" si="0"/>
        <v>1.185</v>
      </c>
    </row>
    <row r="17" ht="36" customHeight="1" spans="1:4">
      <c r="A17" s="184" t="s">
        <v>189</v>
      </c>
      <c r="B17" s="175">
        <v>47</v>
      </c>
      <c r="C17" s="175">
        <v>35</v>
      </c>
      <c r="D17" s="180">
        <f t="shared" si="0"/>
        <v>-0.255</v>
      </c>
    </row>
    <row r="18" ht="36" customHeight="1" spans="1:4">
      <c r="A18" s="185" t="s">
        <v>3167</v>
      </c>
      <c r="B18" s="186"/>
      <c r="C18" s="177"/>
      <c r="D18" s="180" t="str">
        <f t="shared" si="0"/>
        <v/>
      </c>
    </row>
    <row r="19" ht="36" customHeight="1" spans="1:4">
      <c r="A19" s="185" t="s">
        <v>3168</v>
      </c>
      <c r="B19" s="187">
        <v>35</v>
      </c>
      <c r="C19" s="187">
        <v>35</v>
      </c>
      <c r="D19" s="180">
        <f t="shared" si="0"/>
        <v>0</v>
      </c>
    </row>
    <row r="20" ht="36" customHeight="1" spans="1:4">
      <c r="A20" s="188" t="s">
        <v>3169</v>
      </c>
      <c r="B20" s="189">
        <v>77</v>
      </c>
      <c r="C20" s="175"/>
      <c r="D20" s="180">
        <f t="shared" si="0"/>
        <v>-1</v>
      </c>
    </row>
    <row r="21" ht="36" customHeight="1" spans="1:4">
      <c r="A21" s="183" t="s">
        <v>196</v>
      </c>
      <c r="B21" s="190">
        <v>177</v>
      </c>
      <c r="C21" s="190">
        <v>177</v>
      </c>
      <c r="D21" s="180">
        <f t="shared" si="0"/>
        <v>0</v>
      </c>
    </row>
    <row r="22" spans="2:2">
      <c r="B22" s="191"/>
    </row>
    <row r="23" spans="2:3">
      <c r="B23" s="192"/>
      <c r="C23" s="192"/>
    </row>
    <row r="24" spans="2:2">
      <c r="B24" s="191"/>
    </row>
    <row r="25" spans="2:3">
      <c r="B25" s="192"/>
      <c r="C25" s="192"/>
    </row>
    <row r="26" spans="2:2">
      <c r="B26" s="191"/>
    </row>
    <row r="27" spans="2:2">
      <c r="B27" s="191"/>
    </row>
    <row r="28" spans="2:3">
      <c r="B28" s="192"/>
      <c r="C28" s="192"/>
    </row>
    <row r="29" spans="2:2">
      <c r="B29" s="191"/>
    </row>
    <row r="30" spans="2:2">
      <c r="B30" s="191"/>
    </row>
    <row r="31" spans="2:2">
      <c r="B31" s="191"/>
    </row>
    <row r="32" spans="2:2">
      <c r="B32" s="191"/>
    </row>
    <row r="33" spans="2:3">
      <c r="B33" s="192"/>
      <c r="C33" s="192"/>
    </row>
    <row r="34" spans="2:2">
      <c r="B34" s="191"/>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B21"/>
  <sheetViews>
    <sheetView view="pageBreakPreview" zoomScaleNormal="100" workbookViewId="0">
      <selection activeCell="A21" sqref="A21"/>
    </sheetView>
  </sheetViews>
  <sheetFormatPr defaultColWidth="9" defaultRowHeight="15.6" outlineLevelCol="1"/>
  <cols>
    <col min="1" max="1" width="36.25" style="155" customWidth="1"/>
    <col min="2" max="2" width="45.5" style="157" customWidth="1"/>
    <col min="3" max="3" width="12.6296296296296" style="155"/>
    <col min="4" max="16374" width="9" style="155"/>
    <col min="16375" max="16376" width="35.6296296296296" style="155"/>
    <col min="16377" max="16377" width="9" style="155"/>
    <col min="16378" max="16384" width="9" style="158"/>
  </cols>
  <sheetData>
    <row r="1" s="155" customFormat="1" ht="45" customHeight="1" spans="1:2">
      <c r="A1" s="159" t="s">
        <v>3184</v>
      </c>
      <c r="B1" s="160"/>
    </row>
    <row r="2" s="155" customFormat="1" ht="20.1" customHeight="1" spans="1:2">
      <c r="A2" s="161"/>
      <c r="B2" s="162" t="s">
        <v>71</v>
      </c>
    </row>
    <row r="3" s="156" customFormat="1" ht="45" customHeight="1" spans="1:2">
      <c r="A3" s="163" t="s">
        <v>3185</v>
      </c>
      <c r="B3" s="163" t="s">
        <v>3186</v>
      </c>
    </row>
    <row r="4" s="155" customFormat="1" ht="36" customHeight="1" spans="1:2">
      <c r="A4" s="168" t="s">
        <v>2547</v>
      </c>
      <c r="B4" s="165"/>
    </row>
    <row r="5" s="155" customFormat="1" ht="36" customHeight="1" spans="1:2">
      <c r="A5" s="168" t="s">
        <v>2549</v>
      </c>
      <c r="B5" s="165"/>
    </row>
    <row r="6" s="155" customFormat="1" ht="36" customHeight="1" spans="1:2">
      <c r="A6" s="168" t="s">
        <v>2550</v>
      </c>
      <c r="B6" s="165"/>
    </row>
    <row r="7" s="155" customFormat="1" ht="36" customHeight="1" spans="1:2">
      <c r="A7" s="168" t="s">
        <v>2551</v>
      </c>
      <c r="B7" s="165"/>
    </row>
    <row r="8" s="155" customFormat="1" ht="36" customHeight="1" spans="1:2">
      <c r="A8" s="168" t="s">
        <v>2552</v>
      </c>
      <c r="B8" s="165"/>
    </row>
    <row r="9" s="155" customFormat="1" ht="36" customHeight="1" spans="1:2">
      <c r="A9" s="168" t="s">
        <v>2553</v>
      </c>
      <c r="B9" s="165"/>
    </row>
    <row r="10" s="155" customFormat="1" ht="36" customHeight="1" spans="1:2">
      <c r="A10" s="168" t="s">
        <v>2554</v>
      </c>
      <c r="B10" s="165"/>
    </row>
    <row r="11" s="155" customFormat="1" ht="36" customHeight="1" spans="1:2">
      <c r="A11" s="168" t="s">
        <v>2555</v>
      </c>
      <c r="B11" s="165"/>
    </row>
    <row r="12" s="155" customFormat="1" ht="36" customHeight="1" spans="1:2">
      <c r="A12" s="168" t="s">
        <v>2556</v>
      </c>
      <c r="B12" s="165"/>
    </row>
    <row r="13" s="155" customFormat="1" ht="36" customHeight="1" spans="1:2">
      <c r="A13" s="168" t="s">
        <v>2557</v>
      </c>
      <c r="B13" s="165"/>
    </row>
    <row r="14" s="155" customFormat="1" ht="36" customHeight="1" spans="1:2">
      <c r="A14" s="168" t="s">
        <v>2558</v>
      </c>
      <c r="B14" s="165"/>
    </row>
    <row r="15" s="155" customFormat="1" ht="36" customHeight="1" spans="1:2">
      <c r="A15" s="168" t="s">
        <v>2559</v>
      </c>
      <c r="B15" s="165"/>
    </row>
    <row r="16" s="155" customFormat="1" ht="36" customHeight="1" spans="1:2">
      <c r="A16" s="168" t="s">
        <v>2560</v>
      </c>
      <c r="B16" s="165"/>
    </row>
    <row r="17" s="155" customFormat="1" ht="36" customHeight="1" spans="1:2">
      <c r="A17" s="168" t="s">
        <v>2561</v>
      </c>
      <c r="B17" s="165"/>
    </row>
    <row r="18" s="155" customFormat="1" ht="36" customHeight="1" spans="1:2">
      <c r="A18" s="168" t="s">
        <v>2562</v>
      </c>
      <c r="B18" s="165"/>
    </row>
    <row r="19" s="155" customFormat="1" ht="36" customHeight="1" spans="1:2">
      <c r="A19" s="168" t="s">
        <v>2563</v>
      </c>
      <c r="B19" s="165"/>
    </row>
    <row r="20" s="155" customFormat="1" ht="31" customHeight="1" spans="1:2">
      <c r="A20" s="166" t="s">
        <v>3187</v>
      </c>
      <c r="B20" s="167"/>
    </row>
    <row r="21" ht="46" customHeight="1" spans="1:1">
      <c r="A21" s="154" t="s">
        <v>2541</v>
      </c>
    </row>
  </sheetData>
  <mergeCells count="1">
    <mergeCell ref="A1:B1"/>
  </mergeCells>
  <conditionalFormatting sqref="B3:G3">
    <cfRule type="cellIs" dxfId="0" priority="2" stopIfTrue="1" operator="lessThanOrEqual">
      <formula>-1</formula>
    </cfRule>
  </conditionalFormatting>
  <conditionalFormatting sqref="C1:G2">
    <cfRule type="cellIs" dxfId="0" priority="4" stopIfTrue="1" operator="lessThanOrEqual">
      <formula>-1</formula>
    </cfRule>
    <cfRule type="cellIs" dxfId="0" priority="3" stopIfTrue="1" operator="greaterThanOrEqual">
      <formula>10</formula>
    </cfRule>
  </conditionalFormatting>
  <conditionalFormatting sqref="B4:G6">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00B0F0"/>
  </sheetPr>
  <dimension ref="A1:E53"/>
  <sheetViews>
    <sheetView showGridLines="0" showZeros="0" view="pageBreakPreview" zoomScaleNormal="90" workbookViewId="0">
      <pane ySplit="4" topLeftCell="A38" activePane="bottomLeft" state="frozen"/>
      <selection/>
      <selection pane="bottomLeft" activeCell="C35" sqref="C35"/>
    </sheetView>
  </sheetViews>
  <sheetFormatPr defaultColWidth="9" defaultRowHeight="15.6" outlineLevelCol="4"/>
  <cols>
    <col min="1" max="1" width="17.6296296296296" style="271" customWidth="1"/>
    <col min="2" max="2" width="50.75" style="271" customWidth="1"/>
    <col min="3" max="4" width="20.6296296296296" style="271" customWidth="1"/>
    <col min="5" max="5" width="20.6296296296296" style="514" customWidth="1"/>
    <col min="6" max="16384" width="9" style="515"/>
  </cols>
  <sheetData>
    <row r="1" spans="2:2">
      <c r="B1" s="516" t="s">
        <v>69</v>
      </c>
    </row>
    <row r="2" ht="45" customHeight="1" spans="1:5">
      <c r="A2" s="274"/>
      <c r="B2" s="274" t="s">
        <v>70</v>
      </c>
      <c r="C2" s="274"/>
      <c r="D2" s="274"/>
      <c r="E2" s="274"/>
    </row>
    <row r="3" ht="18.95" customHeight="1" spans="1:5">
      <c r="A3" s="273"/>
      <c r="B3" s="517"/>
      <c r="C3" s="518"/>
      <c r="D3" s="273"/>
      <c r="E3" s="277" t="s">
        <v>71</v>
      </c>
    </row>
    <row r="4" s="511" customFormat="1" ht="45" customHeight="1" spans="1:5">
      <c r="A4" s="278" t="s">
        <v>72</v>
      </c>
      <c r="B4" s="519" t="s">
        <v>73</v>
      </c>
      <c r="C4" s="280" t="s">
        <v>74</v>
      </c>
      <c r="D4" s="280" t="s">
        <v>75</v>
      </c>
      <c r="E4" s="519" t="s">
        <v>76</v>
      </c>
    </row>
    <row r="5" ht="37.5" customHeight="1" spans="1:5">
      <c r="A5" s="488" t="s">
        <v>77</v>
      </c>
      <c r="B5" s="489" t="s">
        <v>78</v>
      </c>
      <c r="C5" s="311">
        <v>279213</v>
      </c>
      <c r="D5" s="311">
        <v>297415</v>
      </c>
      <c r="E5" s="349">
        <f>IF(C5&gt;0,D5/C5-1,IF(C5&lt;0,-(D5/C5-1),""))</f>
        <v>0.065</v>
      </c>
    </row>
    <row r="6" ht="37.5" customHeight="1" spans="1:5">
      <c r="A6" s="359" t="s">
        <v>79</v>
      </c>
      <c r="B6" s="304" t="s">
        <v>80</v>
      </c>
      <c r="C6" s="465">
        <v>96915</v>
      </c>
      <c r="D6" s="465">
        <v>102261</v>
      </c>
      <c r="E6" s="349">
        <f t="shared" ref="E6:E40" si="0">IF(C6&gt;0,D6/C6-1,IF(C6&lt;0,-(D6/C6-1),""))</f>
        <v>0.055</v>
      </c>
    </row>
    <row r="7" ht="37.5" customHeight="1" spans="1:5">
      <c r="A7" s="359" t="s">
        <v>81</v>
      </c>
      <c r="B7" s="304" t="s">
        <v>82</v>
      </c>
      <c r="C7" s="465">
        <v>26315</v>
      </c>
      <c r="D7" s="465">
        <v>28157</v>
      </c>
      <c r="E7" s="349">
        <f t="shared" si="0"/>
        <v>0.07</v>
      </c>
    </row>
    <row r="8" ht="37.5" customHeight="1" spans="1:5">
      <c r="A8" s="359" t="s">
        <v>83</v>
      </c>
      <c r="B8" s="304" t="s">
        <v>84</v>
      </c>
      <c r="C8" s="465">
        <v>6177</v>
      </c>
      <c r="D8" s="465">
        <v>6764</v>
      </c>
      <c r="E8" s="349">
        <f t="shared" si="0"/>
        <v>0.095</v>
      </c>
    </row>
    <row r="9" ht="37.5" customHeight="1" spans="1:5">
      <c r="A9" s="359" t="s">
        <v>85</v>
      </c>
      <c r="B9" s="304" t="s">
        <v>86</v>
      </c>
      <c r="C9" s="465">
        <v>90</v>
      </c>
      <c r="D9" s="465">
        <v>95</v>
      </c>
      <c r="E9" s="349">
        <f t="shared" si="0"/>
        <v>0.056</v>
      </c>
    </row>
    <row r="10" ht="37.5" customHeight="1" spans="1:5">
      <c r="A10" s="359" t="s">
        <v>87</v>
      </c>
      <c r="B10" s="304" t="s">
        <v>88</v>
      </c>
      <c r="C10" s="465">
        <v>14091</v>
      </c>
      <c r="D10" s="465">
        <v>15218</v>
      </c>
      <c r="E10" s="349">
        <f t="shared" si="0"/>
        <v>0.08</v>
      </c>
    </row>
    <row r="11" ht="37.5" customHeight="1" spans="1:5">
      <c r="A11" s="359" t="s">
        <v>89</v>
      </c>
      <c r="B11" s="304" t="s">
        <v>90</v>
      </c>
      <c r="C11" s="465">
        <v>9573</v>
      </c>
      <c r="D11" s="465">
        <v>9600</v>
      </c>
      <c r="E11" s="349">
        <f t="shared" si="0"/>
        <v>0.003</v>
      </c>
    </row>
    <row r="12" ht="37.5" customHeight="1" spans="1:5">
      <c r="A12" s="359" t="s">
        <v>91</v>
      </c>
      <c r="B12" s="304" t="s">
        <v>92</v>
      </c>
      <c r="C12" s="465">
        <v>6311</v>
      </c>
      <c r="D12" s="465">
        <v>6800</v>
      </c>
      <c r="E12" s="349">
        <f t="shared" si="0"/>
        <v>0.077</v>
      </c>
    </row>
    <row r="13" ht="37.5" customHeight="1" spans="1:5">
      <c r="A13" s="359" t="s">
        <v>93</v>
      </c>
      <c r="B13" s="304" t="s">
        <v>94</v>
      </c>
      <c r="C13" s="465">
        <v>6230</v>
      </c>
      <c r="D13" s="465">
        <v>6600</v>
      </c>
      <c r="E13" s="349">
        <f t="shared" si="0"/>
        <v>0.059</v>
      </c>
    </row>
    <row r="14" ht="37.5" customHeight="1" spans="1:5">
      <c r="A14" s="359" t="s">
        <v>95</v>
      </c>
      <c r="B14" s="304" t="s">
        <v>96</v>
      </c>
      <c r="C14" s="465">
        <v>64381</v>
      </c>
      <c r="D14" s="465">
        <v>71000</v>
      </c>
      <c r="E14" s="349">
        <f t="shared" si="0"/>
        <v>0.103</v>
      </c>
    </row>
    <row r="15" ht="37.5" customHeight="1" spans="1:5">
      <c r="A15" s="359" t="s">
        <v>97</v>
      </c>
      <c r="B15" s="304" t="s">
        <v>98</v>
      </c>
      <c r="C15" s="465">
        <v>2566</v>
      </c>
      <c r="D15" s="465">
        <v>2700</v>
      </c>
      <c r="E15" s="349">
        <f t="shared" si="0"/>
        <v>0.052</v>
      </c>
    </row>
    <row r="16" ht="37.5" customHeight="1" spans="1:5">
      <c r="A16" s="359" t="s">
        <v>99</v>
      </c>
      <c r="B16" s="304" t="s">
        <v>100</v>
      </c>
      <c r="C16" s="465">
        <v>1395</v>
      </c>
      <c r="D16" s="465">
        <v>5000</v>
      </c>
      <c r="E16" s="349">
        <f t="shared" si="0"/>
        <v>2.584</v>
      </c>
    </row>
    <row r="17" ht="37.5" customHeight="1" spans="1:5">
      <c r="A17" s="359" t="s">
        <v>101</v>
      </c>
      <c r="B17" s="304" t="s">
        <v>102</v>
      </c>
      <c r="C17" s="465">
        <v>44793</v>
      </c>
      <c r="D17" s="465">
        <v>43000</v>
      </c>
      <c r="E17" s="349">
        <f t="shared" si="0"/>
        <v>-0.04</v>
      </c>
    </row>
    <row r="18" ht="37.5" customHeight="1" spans="1:5">
      <c r="A18" s="359" t="s">
        <v>103</v>
      </c>
      <c r="B18" s="304" t="s">
        <v>104</v>
      </c>
      <c r="C18" s="474"/>
      <c r="D18" s="474"/>
      <c r="E18" s="349" t="str">
        <f t="shared" si="0"/>
        <v/>
      </c>
    </row>
    <row r="19" ht="37.5" customHeight="1" spans="1:5">
      <c r="A19" s="359" t="s">
        <v>105</v>
      </c>
      <c r="B19" s="304" t="s">
        <v>106</v>
      </c>
      <c r="C19" s="465">
        <v>216</v>
      </c>
      <c r="D19" s="465">
        <v>220</v>
      </c>
      <c r="E19" s="349">
        <f t="shared" si="0"/>
        <v>0.019</v>
      </c>
    </row>
    <row r="20" ht="37.5" customHeight="1" spans="1:5">
      <c r="A20" s="534" t="s">
        <v>107</v>
      </c>
      <c r="B20" s="304" t="s">
        <v>108</v>
      </c>
      <c r="C20" s="465">
        <v>160</v>
      </c>
      <c r="D20" s="474"/>
      <c r="E20" s="349">
        <f t="shared" si="0"/>
        <v>-1</v>
      </c>
    </row>
    <row r="21" ht="37.5" customHeight="1" spans="1:5">
      <c r="A21" s="356" t="s">
        <v>109</v>
      </c>
      <c r="B21" s="489" t="s">
        <v>110</v>
      </c>
      <c r="C21" s="311">
        <v>21536</v>
      </c>
      <c r="D21" s="311">
        <v>21385</v>
      </c>
      <c r="E21" s="349">
        <f t="shared" si="0"/>
        <v>-0.007</v>
      </c>
    </row>
    <row r="22" ht="37.5" customHeight="1" spans="1:5">
      <c r="A22" s="520" t="s">
        <v>111</v>
      </c>
      <c r="B22" s="304" t="s">
        <v>112</v>
      </c>
      <c r="C22" s="465">
        <v>7514</v>
      </c>
      <c r="D22" s="465">
        <v>7601</v>
      </c>
      <c r="E22" s="349">
        <f t="shared" si="0"/>
        <v>0.012</v>
      </c>
    </row>
    <row r="23" ht="37.5" customHeight="1" spans="1:5">
      <c r="A23" s="359" t="s">
        <v>113</v>
      </c>
      <c r="B23" s="521" t="s">
        <v>114</v>
      </c>
      <c r="C23" s="465">
        <v>6810</v>
      </c>
      <c r="D23" s="465">
        <v>6500</v>
      </c>
      <c r="E23" s="349">
        <f t="shared" si="0"/>
        <v>-0.046</v>
      </c>
    </row>
    <row r="24" ht="37.5" customHeight="1" spans="1:5">
      <c r="A24" s="359" t="s">
        <v>115</v>
      </c>
      <c r="B24" s="304" t="s">
        <v>116</v>
      </c>
      <c r="C24" s="465">
        <v>3374</v>
      </c>
      <c r="D24" s="465">
        <f>C24*1.06</f>
        <v>3576</v>
      </c>
      <c r="E24" s="349">
        <f t="shared" si="0"/>
        <v>0.06</v>
      </c>
    </row>
    <row r="25" ht="37.5" customHeight="1" spans="1:5">
      <c r="A25" s="359" t="s">
        <v>117</v>
      </c>
      <c r="B25" s="304" t="s">
        <v>118</v>
      </c>
      <c r="C25" s="474"/>
      <c r="D25" s="474"/>
      <c r="E25" s="349" t="str">
        <f t="shared" si="0"/>
        <v/>
      </c>
    </row>
    <row r="26" ht="37.5" customHeight="1" spans="1:5">
      <c r="A26" s="359" t="s">
        <v>119</v>
      </c>
      <c r="B26" s="304" t="s">
        <v>120</v>
      </c>
      <c r="C26" s="465">
        <v>1772</v>
      </c>
      <c r="D26" s="465">
        <f>C26*1.06</f>
        <v>1878</v>
      </c>
      <c r="E26" s="349">
        <f t="shared" si="0"/>
        <v>0.06</v>
      </c>
    </row>
    <row r="27" ht="37.5" customHeight="1" spans="1:5">
      <c r="A27" s="359" t="s">
        <v>121</v>
      </c>
      <c r="B27" s="304" t="s">
        <v>122</v>
      </c>
      <c r="C27" s="474"/>
      <c r="D27" s="474"/>
      <c r="E27" s="349" t="str">
        <f t="shared" si="0"/>
        <v/>
      </c>
    </row>
    <row r="28" ht="37.5" customHeight="1" spans="1:5">
      <c r="A28" s="359" t="s">
        <v>123</v>
      </c>
      <c r="B28" s="304" t="s">
        <v>124</v>
      </c>
      <c r="C28" s="465">
        <v>703</v>
      </c>
      <c r="D28" s="465">
        <v>350</v>
      </c>
      <c r="E28" s="349">
        <f t="shared" si="0"/>
        <v>-0.502</v>
      </c>
    </row>
    <row r="29" ht="37.5" customHeight="1" spans="1:5">
      <c r="A29" s="359" t="s">
        <v>125</v>
      </c>
      <c r="B29" s="304" t="s">
        <v>126</v>
      </c>
      <c r="C29" s="465">
        <v>1363</v>
      </c>
      <c r="D29" s="465">
        <v>1480</v>
      </c>
      <c r="E29" s="349">
        <f t="shared" si="0"/>
        <v>0.086</v>
      </c>
    </row>
    <row r="30" ht="37.5" customHeight="1" spans="1:5">
      <c r="A30" s="359"/>
      <c r="B30" s="304"/>
      <c r="C30" s="309"/>
      <c r="D30" s="309"/>
      <c r="E30" s="349" t="str">
        <f t="shared" si="0"/>
        <v/>
      </c>
    </row>
    <row r="31" s="512" customFormat="1" ht="37.5" customHeight="1" spans="1:5">
      <c r="A31" s="522"/>
      <c r="B31" s="484" t="s">
        <v>127</v>
      </c>
      <c r="C31" s="486">
        <v>300749</v>
      </c>
      <c r="D31" s="486">
        <v>318800</v>
      </c>
      <c r="E31" s="349">
        <f t="shared" si="0"/>
        <v>0.06</v>
      </c>
    </row>
    <row r="32" ht="37.5" customHeight="1" spans="1:5">
      <c r="A32" s="356">
        <v>105</v>
      </c>
      <c r="B32" s="302" t="s">
        <v>128</v>
      </c>
      <c r="C32" s="311"/>
      <c r="D32" s="311"/>
      <c r="E32" s="349" t="str">
        <f t="shared" si="0"/>
        <v/>
      </c>
    </row>
    <row r="33" ht="37.5" customHeight="1" spans="1:5">
      <c r="A33" s="488">
        <v>110</v>
      </c>
      <c r="B33" s="489" t="s">
        <v>129</v>
      </c>
      <c r="C33" s="311">
        <f>SUM(C34:C39)</f>
        <v>222871</v>
      </c>
      <c r="D33" s="311">
        <f>SUM(D34:D39)</f>
        <v>169409</v>
      </c>
      <c r="E33" s="349">
        <f t="shared" si="0"/>
        <v>-0.24</v>
      </c>
    </row>
    <row r="34" ht="37.5" customHeight="1" spans="1:5">
      <c r="A34" s="359">
        <v>11001</v>
      </c>
      <c r="B34" s="304" t="s">
        <v>130</v>
      </c>
      <c r="C34" s="523">
        <v>34095</v>
      </c>
      <c r="D34" s="309">
        <v>34095</v>
      </c>
      <c r="E34" s="349">
        <f t="shared" si="0"/>
        <v>0</v>
      </c>
    </row>
    <row r="35" ht="37.5" customHeight="1" spans="1:5">
      <c r="A35" s="359"/>
      <c r="B35" s="304" t="s">
        <v>131</v>
      </c>
      <c r="C35" s="523">
        <v>152424</v>
      </c>
      <c r="D35" s="309">
        <v>119396</v>
      </c>
      <c r="E35" s="349">
        <f t="shared" si="0"/>
        <v>-0.217</v>
      </c>
    </row>
    <row r="36" ht="37.5" customHeight="1" spans="1:5">
      <c r="A36" s="359">
        <v>11008</v>
      </c>
      <c r="B36" s="304" t="s">
        <v>132</v>
      </c>
      <c r="C36" s="524">
        <v>7565</v>
      </c>
      <c r="D36" s="309">
        <v>5883</v>
      </c>
      <c r="E36" s="349">
        <f t="shared" si="0"/>
        <v>-0.222</v>
      </c>
    </row>
    <row r="37" ht="37.5" customHeight="1" spans="1:5">
      <c r="A37" s="359">
        <v>11009</v>
      </c>
      <c r="B37" s="304" t="s">
        <v>133</v>
      </c>
      <c r="C37" s="523">
        <v>96</v>
      </c>
      <c r="D37" s="309">
        <v>35</v>
      </c>
      <c r="E37" s="349">
        <f t="shared" si="0"/>
        <v>-0.635</v>
      </c>
    </row>
    <row r="38" s="513" customFormat="1" ht="37.5" customHeight="1" spans="1:5">
      <c r="A38" s="525">
        <v>11013</v>
      </c>
      <c r="B38" s="310" t="s">
        <v>134</v>
      </c>
      <c r="C38" s="523"/>
      <c r="D38" s="309"/>
      <c r="E38" s="349" t="str">
        <f t="shared" si="0"/>
        <v/>
      </c>
    </row>
    <row r="39" s="513" customFormat="1" ht="37.5" customHeight="1" spans="1:5">
      <c r="A39" s="525">
        <v>11015</v>
      </c>
      <c r="B39" s="310" t="s">
        <v>135</v>
      </c>
      <c r="C39" s="523">
        <v>28691</v>
      </c>
      <c r="D39" s="309">
        <v>10000</v>
      </c>
      <c r="E39" s="349">
        <f t="shared" si="0"/>
        <v>-0.651</v>
      </c>
    </row>
    <row r="40" ht="37.5" customHeight="1" spans="1:5">
      <c r="A40" s="526"/>
      <c r="B40" s="527" t="s">
        <v>136</v>
      </c>
      <c r="C40" s="311">
        <v>523620</v>
      </c>
      <c r="D40" s="311">
        <v>488209</v>
      </c>
      <c r="E40" s="349">
        <f t="shared" si="0"/>
        <v>-0.068</v>
      </c>
    </row>
    <row r="41" spans="3:4">
      <c r="C41" s="528"/>
      <c r="D41" s="528"/>
    </row>
    <row r="42" spans="4:4">
      <c r="D42" s="528"/>
    </row>
    <row r="43" spans="3:4">
      <c r="C43" s="528"/>
      <c r="D43" s="528"/>
    </row>
    <row r="44" spans="4:4">
      <c r="D44" s="528"/>
    </row>
    <row r="45" spans="3:4">
      <c r="C45" s="528"/>
      <c r="D45" s="528"/>
    </row>
    <row r="46" spans="3:4">
      <c r="C46" s="528"/>
      <c r="D46" s="528"/>
    </row>
    <row r="47" spans="4:4">
      <c r="D47" s="528"/>
    </row>
    <row r="48" spans="3:4">
      <c r="C48" s="528"/>
      <c r="D48" s="528"/>
    </row>
    <row r="49" spans="3:4">
      <c r="C49" s="528"/>
      <c r="D49" s="528"/>
    </row>
    <row r="50" spans="3:4">
      <c r="C50" s="528"/>
      <c r="D50" s="528"/>
    </row>
    <row r="51" spans="3:4">
      <c r="C51" s="528"/>
      <c r="D51" s="528"/>
    </row>
    <row r="52" spans="4:4">
      <c r="D52" s="528"/>
    </row>
    <row r="53" spans="3:4">
      <c r="C53" s="528"/>
      <c r="D53" s="528"/>
    </row>
  </sheetData>
  <mergeCells count="1">
    <mergeCell ref="B2:E2"/>
  </mergeCells>
  <conditionalFormatting sqref="E3">
    <cfRule type="cellIs" dxfId="0" priority="45" stopIfTrue="1" operator="lessThanOrEqual">
      <formula>-1</formula>
    </cfRule>
  </conditionalFormatting>
  <conditionalFormatting sqref="C5">
    <cfRule type="expression" dxfId="1" priority="40" stopIfTrue="1">
      <formula>"len($A:$A)=3"</formula>
    </cfRule>
  </conditionalFormatting>
  <conditionalFormatting sqref="D5">
    <cfRule type="expression" dxfId="1" priority="29" stopIfTrue="1">
      <formula>"len($A:$A)=3"</formula>
    </cfRule>
  </conditionalFormatting>
  <conditionalFormatting sqref="C21">
    <cfRule type="expression" dxfId="1" priority="1" stopIfTrue="1">
      <formula>"len($A:$A)=3"</formula>
    </cfRule>
  </conditionalFormatting>
  <conditionalFormatting sqref="A32:B32">
    <cfRule type="expression" dxfId="1" priority="51" stopIfTrue="1">
      <formula>"len($A:$A)=3"</formula>
    </cfRule>
  </conditionalFormatting>
  <conditionalFormatting sqref="C32">
    <cfRule type="expression" dxfId="1" priority="36" stopIfTrue="1">
      <formula>"len($A:$A)=3"</formula>
    </cfRule>
  </conditionalFormatting>
  <conditionalFormatting sqref="D32">
    <cfRule type="expression" dxfId="1" priority="25" stopIfTrue="1">
      <formula>"len($A:$A)=3"</formula>
    </cfRule>
  </conditionalFormatting>
  <conditionalFormatting sqref="C34">
    <cfRule type="expression" dxfId="1" priority="34" stopIfTrue="1">
      <formula>"len($A:$A)=3"</formula>
    </cfRule>
  </conditionalFormatting>
  <conditionalFormatting sqref="D36">
    <cfRule type="expression" dxfId="1" priority="21" stopIfTrue="1">
      <formula>"len($A:$A)=3"</formula>
    </cfRule>
  </conditionalFormatting>
  <conditionalFormatting sqref="C37">
    <cfRule type="expression" dxfId="1" priority="7" stopIfTrue="1">
      <formula>"len($A:$A)=3"</formula>
    </cfRule>
    <cfRule type="expression" dxfId="1" priority="6" stopIfTrue="1">
      <formula>"len($A:$A)=3"</formula>
    </cfRule>
  </conditionalFormatting>
  <conditionalFormatting sqref="D39">
    <cfRule type="expression" dxfId="1" priority="5" stopIfTrue="1">
      <formula>"len($A:$A)=3"</formula>
    </cfRule>
    <cfRule type="expression" dxfId="1" priority="4" stopIfTrue="1">
      <formula>"len($A:$A)=3"</formula>
    </cfRule>
    <cfRule type="expression" dxfId="1" priority="3" stopIfTrue="1">
      <formula>"len($A:$A)=3"</formula>
    </cfRule>
    <cfRule type="expression" dxfId="1" priority="2" stopIfTrue="1">
      <formula>"len($A:$A)=3"</formula>
    </cfRule>
  </conditionalFormatting>
  <conditionalFormatting sqref="D40">
    <cfRule type="expression" dxfId="1" priority="28" stopIfTrue="1">
      <formula>"len($A:$A)=3"</formula>
    </cfRule>
  </conditionalFormatting>
  <conditionalFormatting sqref="B8:B9">
    <cfRule type="expression" dxfId="1" priority="59" stopIfTrue="1">
      <formula>"len($A:$A)=3"</formula>
    </cfRule>
  </conditionalFormatting>
  <conditionalFormatting sqref="B33:B35">
    <cfRule type="expression" dxfId="1" priority="20" stopIfTrue="1">
      <formula>"len($A:$A)=3"</formula>
    </cfRule>
  </conditionalFormatting>
  <conditionalFormatting sqref="B38:B40">
    <cfRule type="expression" dxfId="1" priority="14" stopIfTrue="1">
      <formula>"len($A:$A)=3"</formula>
    </cfRule>
    <cfRule type="expression" dxfId="1" priority="15" stopIfTrue="1">
      <formula>"len($A:$A)=3"</formula>
    </cfRule>
  </conditionalFormatting>
  <conditionalFormatting sqref="D34:D35">
    <cfRule type="expression" dxfId="1" priority="23" stopIfTrue="1">
      <formula>"len($A:$A)=3"</formula>
    </cfRule>
  </conditionalFormatting>
  <conditionalFormatting sqref="A5:B30">
    <cfRule type="expression" dxfId="1" priority="56" stopIfTrue="1">
      <formula>"len($A:$A)=3"</formula>
    </cfRule>
  </conditionalFormatting>
  <conditionalFormatting sqref="B5:B7 B40 B32">
    <cfRule type="expression" dxfId="1" priority="65" stopIfTrue="1">
      <formula>"len($A:$A)=3"</formula>
    </cfRule>
  </conditionalFormatting>
  <conditionalFormatting sqref="C5 C30">
    <cfRule type="expression" dxfId="1" priority="37" stopIfTrue="1">
      <formula>"len($A:$A)=3"</formula>
    </cfRule>
  </conditionalFormatting>
  <conditionalFormatting sqref="D5 D21 D30">
    <cfRule type="expression" dxfId="1" priority="26" stopIfTrue="1">
      <formula>"len($A:$A)=3"</formula>
    </cfRule>
  </conditionalFormatting>
  <conditionalFormatting sqref="C32:C34 D33:D35">
    <cfRule type="expression" dxfId="1" priority="41" stopIfTrue="1">
      <formula>"len($A:$A)=3"</formula>
    </cfRule>
  </conditionalFormatting>
  <conditionalFormatting sqref="D32 D34:D35">
    <cfRule type="expression" dxfId="1" priority="30" stopIfTrue="1">
      <formula>"len($A:$A)=3"</formula>
    </cfRule>
  </conditionalFormatting>
  <conditionalFormatting sqref="A33:B35 B39:B40">
    <cfRule type="expression" dxfId="1" priority="19" stopIfTrue="1">
      <formula>"len($A:$A)=3"</formula>
    </cfRule>
  </conditionalFormatting>
  <conditionalFormatting sqref="D33:D35 C33:C34">
    <cfRule type="expression" dxfId="1" priority="35" stopIfTrue="1">
      <formula>"len($A:$A)=3"</formula>
    </cfRule>
  </conditionalFormatting>
  <conditionalFormatting sqref="A34:B35">
    <cfRule type="expression" dxfId="1" priority="18" stopIfTrue="1">
      <formula>"len($A:$A)=3"</formula>
    </cfRule>
  </conditionalFormatting>
  <conditionalFormatting sqref="B40 D36 A36:B36 C35">
    <cfRule type="expression" dxfId="1" priority="63" stopIfTrue="1">
      <formula>"len($A:$A)=3"</formula>
    </cfRule>
  </conditionalFormatting>
  <conditionalFormatting sqref="C35 D37">
    <cfRule type="expression" dxfId="1" priority="32" stopIfTrue="1">
      <formula>"len($A:$A)=3"</formula>
    </cfRule>
  </conditionalFormatting>
  <conditionalFormatting sqref="A36:B37">
    <cfRule type="expression" dxfId="1" priority="16" stopIfTrue="1">
      <formula>"len($A:$A)=3"</formula>
    </cfRule>
  </conditionalFormatting>
  <conditionalFormatting sqref="C38:C40 D40">
    <cfRule type="expression" dxfId="1" priority="42" stopIfTrue="1">
      <formula>"len($A:$A)=3"</formula>
    </cfRule>
  </conditionalFormatting>
  <conditionalFormatting sqref="D38 D40">
    <cfRule type="expression" dxfId="1" priority="31" stopIfTrue="1">
      <formula>"len($A:$A)=3"</formula>
    </cfRule>
  </conditionalFormatting>
  <conditionalFormatting sqref="C39:C40 D40">
    <cfRule type="expression" dxfId="1" priority="39" stopIfTrue="1">
      <formula>"len($A:$A)=3"</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Header>&amp;L&amp;"黑体"&amp;22附件1</oddHeader>
    <oddFooter>&amp;C&amp;16-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XEW9"/>
  <sheetViews>
    <sheetView view="pageBreakPreview" zoomScaleNormal="100" workbookViewId="0">
      <selection activeCell="A7" sqref="A7"/>
    </sheetView>
  </sheetViews>
  <sheetFormatPr defaultColWidth="9" defaultRowHeight="15.6"/>
  <cols>
    <col min="1" max="1" width="46.6296296296296" style="155" customWidth="1"/>
    <col min="2" max="2" width="38" style="157" customWidth="1"/>
    <col min="3" max="16371" width="9" style="155"/>
    <col min="16372" max="16373" width="35.6296296296296" style="155"/>
    <col min="16374" max="16374" width="9" style="155"/>
    <col min="16375" max="16384" width="9" style="158"/>
  </cols>
  <sheetData>
    <row r="1" s="155" customFormat="1" ht="45" customHeight="1" spans="1:2">
      <c r="A1" s="159" t="s">
        <v>3188</v>
      </c>
      <c r="B1" s="160"/>
    </row>
    <row r="2" s="155" customFormat="1" ht="20.1" customHeight="1" spans="1:2">
      <c r="A2" s="161"/>
      <c r="B2" s="162" t="s">
        <v>71</v>
      </c>
    </row>
    <row r="3" s="156" customFormat="1" ht="45" customHeight="1" spans="1:2">
      <c r="A3" s="163" t="s">
        <v>3189</v>
      </c>
      <c r="B3" s="163" t="s">
        <v>3186</v>
      </c>
    </row>
    <row r="4" s="155" customFormat="1" ht="36" customHeight="1" spans="1:2">
      <c r="A4" s="164"/>
      <c r="B4" s="165"/>
    </row>
    <row r="5" s="155" customFormat="1" ht="36" customHeight="1" spans="1:2">
      <c r="A5" s="164"/>
      <c r="B5" s="165"/>
    </row>
    <row r="6" s="155" customFormat="1" ht="36" customHeight="1" spans="1:2">
      <c r="A6" s="164"/>
      <c r="B6" s="165"/>
    </row>
    <row r="7" s="155" customFormat="1" ht="31" customHeight="1" spans="1:2">
      <c r="A7" s="166" t="s">
        <v>3187</v>
      </c>
      <c r="B7" s="167"/>
    </row>
    <row r="8" s="155" customFormat="1" ht="66" customHeight="1" spans="1:16377">
      <c r="A8" s="154" t="s">
        <v>2541</v>
      </c>
      <c r="B8" s="157"/>
      <c r="XEU8" s="158"/>
      <c r="XEV8" s="158"/>
      <c r="XEW8" s="158"/>
    </row>
    <row r="9" s="155" customFormat="1" spans="2:16377">
      <c r="B9" s="157"/>
      <c r="XEU9" s="158"/>
      <c r="XEV9" s="158"/>
      <c r="XEW9" s="158"/>
    </row>
  </sheetData>
  <mergeCells count="1">
    <mergeCell ref="A1:B1"/>
  </mergeCells>
  <conditionalFormatting sqref="B3:G3">
    <cfRule type="cellIs" dxfId="0"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B0F0"/>
  </sheetPr>
  <dimension ref="A1:D42"/>
  <sheetViews>
    <sheetView showGridLines="0" showZeros="0" view="pageBreakPreview" zoomScaleNormal="115" workbookViewId="0">
      <selection activeCell="H11" sqref="H11"/>
    </sheetView>
  </sheetViews>
  <sheetFormatPr defaultColWidth="9" defaultRowHeight="15.6" outlineLevelCol="3"/>
  <cols>
    <col min="1" max="1" width="46.5" style="129" customWidth="1"/>
    <col min="2" max="4" width="20.6296296296296" style="129" customWidth="1"/>
    <col min="5" max="16384" width="9" style="129"/>
  </cols>
  <sheetData>
    <row r="1" ht="45" customHeight="1" spans="1:4">
      <c r="A1" s="130" t="s">
        <v>3190</v>
      </c>
      <c r="B1" s="130"/>
      <c r="C1" s="130"/>
      <c r="D1" s="130"/>
    </row>
    <row r="2" s="140" customFormat="1" ht="78" customHeight="1" spans="1:4">
      <c r="A2" s="77" t="s">
        <v>3191</v>
      </c>
      <c r="B2" s="141"/>
      <c r="C2" s="142"/>
      <c r="D2" s="143" t="s">
        <v>71</v>
      </c>
    </row>
    <row r="3" ht="45" customHeight="1" spans="1:4">
      <c r="A3" s="144" t="s">
        <v>3192</v>
      </c>
      <c r="B3" s="82" t="s">
        <v>74</v>
      </c>
      <c r="C3" s="82" t="s">
        <v>75</v>
      </c>
      <c r="D3" s="82" t="s">
        <v>76</v>
      </c>
    </row>
    <row r="4" ht="36" customHeight="1" spans="1:4">
      <c r="A4" s="145" t="s">
        <v>3193</v>
      </c>
      <c r="B4" s="146"/>
      <c r="C4" s="147"/>
      <c r="D4" s="86"/>
    </row>
    <row r="5" ht="36" customHeight="1" spans="1:4">
      <c r="A5" s="148" t="s">
        <v>3194</v>
      </c>
      <c r="B5" s="149"/>
      <c r="C5" s="149"/>
      <c r="D5" s="90"/>
    </row>
    <row r="6" ht="36" customHeight="1" spans="1:4">
      <c r="A6" s="148" t="s">
        <v>3195</v>
      </c>
      <c r="B6" s="149"/>
      <c r="C6" s="150"/>
      <c r="D6" s="90"/>
    </row>
    <row r="7" s="128" customFormat="1" ht="36" customHeight="1" spans="1:4">
      <c r="A7" s="148" t="s">
        <v>3196</v>
      </c>
      <c r="B7" s="149"/>
      <c r="C7" s="150"/>
      <c r="D7" s="90"/>
    </row>
    <row r="8" ht="36" customHeight="1" spans="1:4">
      <c r="A8" s="145" t="s">
        <v>3197</v>
      </c>
      <c r="B8" s="146"/>
      <c r="C8" s="146"/>
      <c r="D8" s="91"/>
    </row>
    <row r="9" ht="36" customHeight="1" spans="1:4">
      <c r="A9" s="148" t="s">
        <v>3194</v>
      </c>
      <c r="B9" s="149"/>
      <c r="C9" s="150"/>
      <c r="D9" s="90"/>
    </row>
    <row r="10" ht="36" customHeight="1" spans="1:4">
      <c r="A10" s="148" t="s">
        <v>3195</v>
      </c>
      <c r="B10" s="149"/>
      <c r="C10" s="150"/>
      <c r="D10" s="90"/>
    </row>
    <row r="11" ht="36" customHeight="1" spans="1:4">
      <c r="A11" s="148" t="s">
        <v>3196</v>
      </c>
      <c r="B11" s="149"/>
      <c r="C11" s="150"/>
      <c r="D11" s="90"/>
    </row>
    <row r="12" ht="36" customHeight="1" spans="1:4">
      <c r="A12" s="145" t="s">
        <v>3198</v>
      </c>
      <c r="B12" s="146"/>
      <c r="C12" s="147"/>
      <c r="D12" s="91"/>
    </row>
    <row r="13" ht="36" customHeight="1" spans="1:4">
      <c r="A13" s="148" t="s">
        <v>3194</v>
      </c>
      <c r="B13" s="149"/>
      <c r="C13" s="150"/>
      <c r="D13" s="90"/>
    </row>
    <row r="14" ht="36" customHeight="1" spans="1:4">
      <c r="A14" s="148" t="s">
        <v>3195</v>
      </c>
      <c r="B14" s="149"/>
      <c r="C14" s="150"/>
      <c r="D14" s="90"/>
    </row>
    <row r="15" ht="36" customHeight="1" spans="1:4">
      <c r="A15" s="148" t="s">
        <v>3196</v>
      </c>
      <c r="B15" s="149">
        <v>0</v>
      </c>
      <c r="C15" s="150"/>
      <c r="D15" s="90" t="str">
        <f>IF(B15&gt;0,C15/B15-1,IF(B15&lt;0,-(C15/B15-1),""))</f>
        <v/>
      </c>
    </row>
    <row r="16" ht="36" customHeight="1" spans="1:4">
      <c r="A16" s="145" t="s">
        <v>3199</v>
      </c>
      <c r="B16" s="146"/>
      <c r="C16" s="147"/>
      <c r="D16" s="91"/>
    </row>
    <row r="17" ht="36" customHeight="1" spans="1:4">
      <c r="A17" s="148" t="s">
        <v>3194</v>
      </c>
      <c r="B17" s="149"/>
      <c r="C17" s="118"/>
      <c r="D17" s="90"/>
    </row>
    <row r="18" ht="36" customHeight="1" spans="1:4">
      <c r="A18" s="148" t="s">
        <v>3195</v>
      </c>
      <c r="B18" s="149"/>
      <c r="C18" s="118"/>
      <c r="D18" s="90"/>
    </row>
    <row r="19" ht="36" customHeight="1" spans="1:4">
      <c r="A19" s="148" t="s">
        <v>3196</v>
      </c>
      <c r="B19" s="149"/>
      <c r="C19" s="118"/>
      <c r="D19" s="90"/>
    </row>
    <row r="20" ht="36" customHeight="1" spans="1:4">
      <c r="A20" s="145" t="s">
        <v>3200</v>
      </c>
      <c r="B20" s="146"/>
      <c r="C20" s="147"/>
      <c r="D20" s="91"/>
    </row>
    <row r="21" ht="36" customHeight="1" spans="1:4">
      <c r="A21" s="148" t="s">
        <v>3194</v>
      </c>
      <c r="B21" s="149"/>
      <c r="C21" s="147"/>
      <c r="D21" s="90"/>
    </row>
    <row r="22" ht="36" customHeight="1" spans="1:4">
      <c r="A22" s="148" t="s">
        <v>3195</v>
      </c>
      <c r="B22" s="149"/>
      <c r="C22" s="149"/>
      <c r="D22" s="90"/>
    </row>
    <row r="23" ht="36" customHeight="1" spans="1:4">
      <c r="A23" s="148" t="s">
        <v>3196</v>
      </c>
      <c r="B23" s="149"/>
      <c r="C23" s="150"/>
      <c r="D23" s="104"/>
    </row>
    <row r="24" ht="36" customHeight="1" spans="1:4">
      <c r="A24" s="145" t="s">
        <v>3201</v>
      </c>
      <c r="B24" s="151"/>
      <c r="C24" s="147"/>
      <c r="D24" s="91"/>
    </row>
    <row r="25" ht="36" customHeight="1" spans="1:4">
      <c r="A25" s="148" t="s">
        <v>3194</v>
      </c>
      <c r="B25" s="149"/>
      <c r="C25" s="152"/>
      <c r="D25" s="90"/>
    </row>
    <row r="26" ht="36" customHeight="1" spans="1:4">
      <c r="A26" s="148" t="s">
        <v>3195</v>
      </c>
      <c r="B26" s="149"/>
      <c r="C26" s="149"/>
      <c r="D26" s="90"/>
    </row>
    <row r="27" ht="36" customHeight="1" spans="1:4">
      <c r="A27" s="148" t="s">
        <v>3196</v>
      </c>
      <c r="B27" s="149"/>
      <c r="C27" s="149"/>
      <c r="D27" s="90"/>
    </row>
    <row r="28" ht="36" customHeight="1" spans="1:4">
      <c r="A28" s="145" t="s">
        <v>3202</v>
      </c>
      <c r="B28" s="146"/>
      <c r="C28" s="147"/>
      <c r="D28" s="91"/>
    </row>
    <row r="29" ht="36" customHeight="1" spans="1:4">
      <c r="A29" s="148" t="s">
        <v>3194</v>
      </c>
      <c r="B29" s="149"/>
      <c r="C29" s="152"/>
      <c r="D29" s="90"/>
    </row>
    <row r="30" ht="36" customHeight="1" spans="1:4">
      <c r="A30" s="148" t="s">
        <v>3195</v>
      </c>
      <c r="B30" s="149"/>
      <c r="C30" s="152"/>
      <c r="D30" s="90"/>
    </row>
    <row r="31" ht="36" customHeight="1" spans="1:4">
      <c r="A31" s="148" t="s">
        <v>3196</v>
      </c>
      <c r="B31" s="149"/>
      <c r="C31" s="152"/>
      <c r="D31" s="90"/>
    </row>
    <row r="32" ht="36" customHeight="1" spans="1:4">
      <c r="A32" s="102" t="s">
        <v>3203</v>
      </c>
      <c r="B32" s="151"/>
      <c r="C32" s="151"/>
      <c r="D32" s="104"/>
    </row>
    <row r="33" ht="36" customHeight="1" spans="1:4">
      <c r="A33" s="148" t="s">
        <v>3204</v>
      </c>
      <c r="B33" s="149"/>
      <c r="C33" s="149"/>
      <c r="D33" s="104"/>
    </row>
    <row r="34" ht="36" customHeight="1" spans="1:4">
      <c r="A34" s="148" t="s">
        <v>3205</v>
      </c>
      <c r="B34" s="149"/>
      <c r="C34" s="149"/>
      <c r="D34" s="104"/>
    </row>
    <row r="35" ht="36" customHeight="1" spans="1:4">
      <c r="A35" s="148" t="s">
        <v>3206</v>
      </c>
      <c r="B35" s="149"/>
      <c r="C35" s="149"/>
      <c r="D35" s="104"/>
    </row>
    <row r="36" ht="36" customHeight="1" spans="1:4">
      <c r="A36" s="106" t="s">
        <v>3207</v>
      </c>
      <c r="B36" s="146"/>
      <c r="C36" s="146"/>
      <c r="D36" s="91"/>
    </row>
    <row r="37" ht="36" customHeight="1" spans="1:4">
      <c r="A37" s="153" t="s">
        <v>3208</v>
      </c>
      <c r="B37" s="146"/>
      <c r="C37" s="147"/>
      <c r="D37" s="91"/>
    </row>
    <row r="38" ht="36" customHeight="1" spans="1:4">
      <c r="A38" s="102" t="s">
        <v>3209</v>
      </c>
      <c r="B38" s="146"/>
      <c r="C38" s="146"/>
      <c r="D38" s="91"/>
    </row>
    <row r="39" ht="43" customHeight="1" spans="1:3">
      <c r="A39" s="154" t="s">
        <v>2541</v>
      </c>
      <c r="B39" s="139"/>
      <c r="C39" s="139"/>
    </row>
    <row r="40" spans="2:3">
      <c r="B40" s="139"/>
      <c r="C40" s="139"/>
    </row>
    <row r="41" spans="2:3">
      <c r="B41" s="139"/>
      <c r="C41" s="139"/>
    </row>
    <row r="42" spans="2:3">
      <c r="B42" s="139"/>
      <c r="C42" s="139"/>
    </row>
  </sheetData>
  <mergeCells count="1">
    <mergeCell ref="A1:D1"/>
  </mergeCells>
  <conditionalFormatting sqref="D36">
    <cfRule type="cellIs" dxfId="4" priority="1" stopIfTrue="1" operator="lessThanOrEqual">
      <formula>-1</formula>
    </cfRule>
  </conditionalFormatting>
  <conditionalFormatting sqref="D5:D22 D37:D38 C25 C29:C31 D24:D31 C23 C6:C7 C9:C11 C13:C15 C17:C19">
    <cfRule type="cellIs" dxfId="4" priority="3"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tabColor rgb="FF00B0F0"/>
  </sheetPr>
  <dimension ref="A1:D26"/>
  <sheetViews>
    <sheetView showGridLines="0" showZeros="0" view="pageBreakPreview" zoomScaleNormal="100" workbookViewId="0">
      <pane ySplit="3" topLeftCell="A16" activePane="bottomLeft" state="frozen"/>
      <selection/>
      <selection pane="bottomLeft" activeCell="B4" sqref="B4"/>
    </sheetView>
  </sheetViews>
  <sheetFormatPr defaultColWidth="9" defaultRowHeight="15.6" outlineLevelCol="3"/>
  <cols>
    <col min="1" max="1" width="45.6296296296296" style="129" customWidth="1"/>
    <col min="2" max="4" width="20.6296296296296" style="129" customWidth="1"/>
    <col min="5" max="16384" width="9" style="129"/>
  </cols>
  <sheetData>
    <row r="1" ht="45" customHeight="1" spans="1:4">
      <c r="A1" s="130" t="s">
        <v>3210</v>
      </c>
      <c r="B1" s="130"/>
      <c r="C1" s="130"/>
      <c r="D1" s="130"/>
    </row>
    <row r="2" ht="65" customHeight="1" spans="1:4">
      <c r="A2" s="77" t="s">
        <v>3191</v>
      </c>
      <c r="B2" s="131"/>
      <c r="C2" s="132"/>
      <c r="D2" s="133" t="s">
        <v>3211</v>
      </c>
    </row>
    <row r="3" ht="45" customHeight="1" spans="1:4">
      <c r="A3" s="81" t="s">
        <v>2519</v>
      </c>
      <c r="B3" s="82" t="s">
        <v>74</v>
      </c>
      <c r="C3" s="82" t="s">
        <v>75</v>
      </c>
      <c r="D3" s="82" t="s">
        <v>76</v>
      </c>
    </row>
    <row r="4" ht="36" customHeight="1" spans="1:4">
      <c r="A4" s="83" t="s">
        <v>3212</v>
      </c>
      <c r="B4" s="105"/>
      <c r="C4" s="105"/>
      <c r="D4" s="86"/>
    </row>
    <row r="5" ht="36" customHeight="1" spans="1:4">
      <c r="A5" s="87" t="s">
        <v>3213</v>
      </c>
      <c r="B5" s="122"/>
      <c r="C5" s="122"/>
      <c r="D5" s="134"/>
    </row>
    <row r="6" ht="36" customHeight="1" spans="1:4">
      <c r="A6" s="135" t="s">
        <v>3214</v>
      </c>
      <c r="B6" s="105"/>
      <c r="C6" s="105"/>
      <c r="D6" s="136"/>
    </row>
    <row r="7" ht="36" customHeight="1" spans="1:4">
      <c r="A7" s="87" t="s">
        <v>3213</v>
      </c>
      <c r="B7" s="122"/>
      <c r="C7" s="137"/>
      <c r="D7" s="134"/>
    </row>
    <row r="8" s="128" customFormat="1" ht="36" customHeight="1" spans="1:4">
      <c r="A8" s="83" t="s">
        <v>3215</v>
      </c>
      <c r="B8" s="105"/>
      <c r="C8" s="105"/>
      <c r="D8" s="136"/>
    </row>
    <row r="9" s="128" customFormat="1" ht="36" customHeight="1" spans="1:4">
      <c r="A9" s="87" t="s">
        <v>3213</v>
      </c>
      <c r="B9" s="122"/>
      <c r="C9" s="137"/>
      <c r="D9" s="134"/>
    </row>
    <row r="10" s="128" customFormat="1" ht="36" customHeight="1" spans="1:4">
      <c r="A10" s="83" t="s">
        <v>3216</v>
      </c>
      <c r="B10" s="105"/>
      <c r="C10" s="105"/>
      <c r="D10" s="136"/>
    </row>
    <row r="11" s="128" customFormat="1" ht="36" customHeight="1" spans="1:4">
      <c r="A11" s="87" t="s">
        <v>3213</v>
      </c>
      <c r="B11" s="122"/>
      <c r="C11" s="92"/>
      <c r="D11" s="134"/>
    </row>
    <row r="12" s="128" customFormat="1" ht="36" customHeight="1" spans="1:4">
      <c r="A12" s="83" t="s">
        <v>3217</v>
      </c>
      <c r="B12" s="105"/>
      <c r="C12" s="105"/>
      <c r="D12" s="136"/>
    </row>
    <row r="13" s="128" customFormat="1" ht="36" customHeight="1" spans="1:4">
      <c r="A13" s="87" t="s">
        <v>3213</v>
      </c>
      <c r="B13" s="122"/>
      <c r="C13" s="92"/>
      <c r="D13" s="134"/>
    </row>
    <row r="14" s="128" customFormat="1" ht="36" customHeight="1" spans="1:4">
      <c r="A14" s="83" t="s">
        <v>3218</v>
      </c>
      <c r="B14" s="105"/>
      <c r="C14" s="105"/>
      <c r="D14" s="136"/>
    </row>
    <row r="15" ht="36" customHeight="1" spans="1:4">
      <c r="A15" s="87" t="s">
        <v>3213</v>
      </c>
      <c r="B15" s="122"/>
      <c r="C15" s="137"/>
      <c r="D15" s="134"/>
    </row>
    <row r="16" ht="36" customHeight="1" spans="1:4">
      <c r="A16" s="83" t="s">
        <v>3219</v>
      </c>
      <c r="B16" s="105"/>
      <c r="C16" s="105"/>
      <c r="D16" s="136"/>
    </row>
    <row r="17" ht="36" customHeight="1" spans="1:4">
      <c r="A17" s="87" t="s">
        <v>3213</v>
      </c>
      <c r="B17" s="122"/>
      <c r="C17" s="101"/>
      <c r="D17" s="134"/>
    </row>
    <row r="18" ht="36" customHeight="1" spans="1:4">
      <c r="A18" s="102" t="s">
        <v>3220</v>
      </c>
      <c r="B18" s="105"/>
      <c r="C18" s="105"/>
      <c r="D18" s="136"/>
    </row>
    <row r="19" ht="36" customHeight="1" spans="1:4">
      <c r="A19" s="87" t="s">
        <v>3221</v>
      </c>
      <c r="B19" s="122"/>
      <c r="C19" s="122"/>
      <c r="D19" s="134"/>
    </row>
    <row r="20" ht="36" customHeight="1" spans="1:4">
      <c r="A20" s="138" t="s">
        <v>3222</v>
      </c>
      <c r="B20" s="105"/>
      <c r="C20" s="105"/>
      <c r="D20" s="136"/>
    </row>
    <row r="21" ht="36" customHeight="1" spans="1:4">
      <c r="A21" s="106" t="s">
        <v>3223</v>
      </c>
      <c r="B21" s="105"/>
      <c r="C21" s="105"/>
      <c r="D21" s="136"/>
    </row>
    <row r="22" ht="36" customHeight="1" spans="1:4">
      <c r="A22" s="102" t="s">
        <v>3224</v>
      </c>
      <c r="B22" s="105"/>
      <c r="C22" s="105"/>
      <c r="D22" s="136"/>
    </row>
    <row r="23" spans="2:3">
      <c r="B23" s="139"/>
      <c r="C23" s="139"/>
    </row>
    <row r="24" spans="2:3">
      <c r="B24" s="139"/>
      <c r="C24" s="139"/>
    </row>
    <row r="25" spans="2:3">
      <c r="B25" s="139"/>
      <c r="C25" s="139"/>
    </row>
    <row r="26" spans="2:3">
      <c r="B26" s="139"/>
      <c r="C26" s="139"/>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tabColor rgb="FF00B0F0"/>
  </sheetPr>
  <dimension ref="A1:D42"/>
  <sheetViews>
    <sheetView showGridLines="0" showZeros="0" view="pageBreakPreview" zoomScaleNormal="100" workbookViewId="0">
      <pane ySplit="3" topLeftCell="A40" activePane="bottomLeft" state="frozen"/>
      <selection/>
      <selection pane="bottomLeft" activeCell="E1" sqref="E$1:E$1048576"/>
    </sheetView>
  </sheetViews>
  <sheetFormatPr defaultColWidth="9" defaultRowHeight="15.6" outlineLevelCol="3"/>
  <cols>
    <col min="1" max="1" width="46.1296296296296" style="109" customWidth="1"/>
    <col min="2" max="4" width="20.6296296296296" style="109" customWidth="1"/>
    <col min="5" max="16384" width="9" style="109"/>
  </cols>
  <sheetData>
    <row r="1" ht="45" customHeight="1" spans="1:4">
      <c r="A1" s="110" t="s">
        <v>3225</v>
      </c>
      <c r="B1" s="110"/>
      <c r="C1" s="110"/>
      <c r="D1" s="110"/>
    </row>
    <row r="2" ht="63" customHeight="1" spans="1:4">
      <c r="A2" s="77" t="s">
        <v>3191</v>
      </c>
      <c r="B2" s="111"/>
      <c r="C2" s="112"/>
      <c r="D2" s="113" t="s">
        <v>71</v>
      </c>
    </row>
    <row r="3" ht="45" customHeight="1" spans="1:4">
      <c r="A3" s="114" t="s">
        <v>3192</v>
      </c>
      <c r="B3" s="82" t="s">
        <v>74</v>
      </c>
      <c r="C3" s="82" t="s">
        <v>75</v>
      </c>
      <c r="D3" s="82" t="s">
        <v>76</v>
      </c>
    </row>
    <row r="4" ht="36" customHeight="1" spans="1:4">
      <c r="A4" s="115" t="s">
        <v>3193</v>
      </c>
      <c r="B4" s="116"/>
      <c r="C4" s="85"/>
      <c r="D4" s="86"/>
    </row>
    <row r="5" ht="36" customHeight="1" spans="1:4">
      <c r="A5" s="117" t="s">
        <v>3194</v>
      </c>
      <c r="B5" s="118"/>
      <c r="C5" s="118"/>
      <c r="D5" s="119"/>
    </row>
    <row r="6" ht="36" customHeight="1" spans="1:4">
      <c r="A6" s="117" t="s">
        <v>3195</v>
      </c>
      <c r="B6" s="118"/>
      <c r="C6" s="118"/>
      <c r="D6" s="119"/>
    </row>
    <row r="7" s="108" customFormat="1" ht="36" customHeight="1" spans="1:4">
      <c r="A7" s="117" t="s">
        <v>3196</v>
      </c>
      <c r="B7" s="118"/>
      <c r="C7" s="118"/>
      <c r="D7" s="119"/>
    </row>
    <row r="8" s="108" customFormat="1" ht="36" customHeight="1" spans="1:4">
      <c r="A8" s="120" t="s">
        <v>3197</v>
      </c>
      <c r="B8" s="116"/>
      <c r="C8" s="116"/>
      <c r="D8" s="121"/>
    </row>
    <row r="9" s="108" customFormat="1" ht="36" customHeight="1" spans="1:4">
      <c r="A9" s="117" t="s">
        <v>3194</v>
      </c>
      <c r="B9" s="118"/>
      <c r="C9" s="118"/>
      <c r="D9" s="119"/>
    </row>
    <row r="10" s="108" customFormat="1" ht="36" customHeight="1" spans="1:4">
      <c r="A10" s="117" t="s">
        <v>3195</v>
      </c>
      <c r="B10" s="118"/>
      <c r="C10" s="118"/>
      <c r="D10" s="119"/>
    </row>
    <row r="11" s="108" customFormat="1" ht="36" customHeight="1" spans="1:4">
      <c r="A11" s="117" t="s">
        <v>3196</v>
      </c>
      <c r="B11" s="118"/>
      <c r="C11" s="118"/>
      <c r="D11" s="119"/>
    </row>
    <row r="12" s="108" customFormat="1" ht="36" customHeight="1" spans="1:4">
      <c r="A12" s="115" t="s">
        <v>3198</v>
      </c>
      <c r="B12" s="116"/>
      <c r="C12" s="116"/>
      <c r="D12" s="121"/>
    </row>
    <row r="13" ht="36" customHeight="1" spans="1:4">
      <c r="A13" s="117" t="s">
        <v>3194</v>
      </c>
      <c r="B13" s="118"/>
      <c r="C13" s="122"/>
      <c r="D13" s="123" t="str">
        <f>IF(B13&gt;0,C13/B13-1,IF(B13&lt;0,-(C13/B13-1),""))</f>
        <v/>
      </c>
    </row>
    <row r="14" ht="36" customHeight="1" spans="1:4">
      <c r="A14" s="117" t="s">
        <v>3195</v>
      </c>
      <c r="B14" s="118"/>
      <c r="C14" s="118"/>
      <c r="D14" s="119"/>
    </row>
    <row r="15" ht="36" customHeight="1" spans="1:4">
      <c r="A15" s="117" t="s">
        <v>3196</v>
      </c>
      <c r="B15" s="118"/>
      <c r="C15" s="122"/>
      <c r="D15" s="123" t="str">
        <f>IF(B15&gt;0,C15/B15-1,IF(B15&lt;0,-(C15/B15-1),""))</f>
        <v/>
      </c>
    </row>
    <row r="16" ht="36" customHeight="1" spans="1:4">
      <c r="A16" s="115" t="s">
        <v>3199</v>
      </c>
      <c r="B16" s="116"/>
      <c r="C16" s="116"/>
      <c r="D16" s="121"/>
    </row>
    <row r="17" ht="36" customHeight="1" spans="1:4">
      <c r="A17" s="117" t="s">
        <v>3194</v>
      </c>
      <c r="B17" s="118"/>
      <c r="C17" s="118"/>
      <c r="D17" s="119"/>
    </row>
    <row r="18" ht="36" customHeight="1" spans="1:4">
      <c r="A18" s="117" t="s">
        <v>3195</v>
      </c>
      <c r="B18" s="118"/>
      <c r="C18" s="118"/>
      <c r="D18" s="119"/>
    </row>
    <row r="19" ht="36" customHeight="1" spans="1:4">
      <c r="A19" s="117" t="s">
        <v>3196</v>
      </c>
      <c r="B19" s="118"/>
      <c r="C19" s="124"/>
      <c r="D19" s="119"/>
    </row>
    <row r="20" ht="36" customHeight="1" spans="1:4">
      <c r="A20" s="115" t="s">
        <v>3200</v>
      </c>
      <c r="B20" s="116"/>
      <c r="C20" s="116"/>
      <c r="D20" s="121"/>
    </row>
    <row r="21" ht="36" customHeight="1" spans="1:4">
      <c r="A21" s="117" t="s">
        <v>3194</v>
      </c>
      <c r="B21" s="118"/>
      <c r="C21" s="92"/>
      <c r="D21" s="119"/>
    </row>
    <row r="22" ht="36" customHeight="1" spans="1:4">
      <c r="A22" s="117" t="s">
        <v>3195</v>
      </c>
      <c r="B22" s="118"/>
      <c r="C22" s="118"/>
      <c r="D22" s="119"/>
    </row>
    <row r="23" ht="36" customHeight="1" spans="1:4">
      <c r="A23" s="117" t="s">
        <v>3196</v>
      </c>
      <c r="B23" s="118">
        <v>0</v>
      </c>
      <c r="C23" s="92"/>
      <c r="D23" s="119" t="str">
        <f>IF(B23&gt;0,C23/B23-1,IF(B23&lt;0,-(C23/B23-1),""))</f>
        <v/>
      </c>
    </row>
    <row r="24" ht="36" customHeight="1" spans="1:4">
      <c r="A24" s="115" t="s">
        <v>3201</v>
      </c>
      <c r="B24" s="116"/>
      <c r="C24" s="85"/>
      <c r="D24" s="121" t="str">
        <f>IF(B24&gt;0,C24/B24-1,IF(B24&lt;0,-(C24/B24-1),""))</f>
        <v/>
      </c>
    </row>
    <row r="25" ht="36" customHeight="1" spans="1:4">
      <c r="A25" s="117" t="s">
        <v>3194</v>
      </c>
      <c r="B25" s="118"/>
      <c r="C25" s="85"/>
      <c r="D25" s="121" t="str">
        <f>IF(B25&gt;0,C25/B25-1,IF(B25&lt;0,-(C25/B25-1),""))</f>
        <v/>
      </c>
    </row>
    <row r="26" ht="36" customHeight="1" spans="1:4">
      <c r="A26" s="117" t="s">
        <v>3195</v>
      </c>
      <c r="B26" s="118"/>
      <c r="C26" s="85"/>
      <c r="D26" s="121" t="str">
        <f>IF(B26&gt;0,C26/B26-1,IF(B26&lt;0,-(C26/B26-1),""))</f>
        <v/>
      </c>
    </row>
    <row r="27" ht="36" customHeight="1" spans="1:4">
      <c r="A27" s="117" t="s">
        <v>3196</v>
      </c>
      <c r="B27" s="118"/>
      <c r="C27" s="85"/>
      <c r="D27" s="121" t="str">
        <f>IF(B27&gt;0,C27/B27-1,IF(B27&lt;0,-(C27/B27-1),""))</f>
        <v/>
      </c>
    </row>
    <row r="28" ht="36" customHeight="1" spans="1:4">
      <c r="A28" s="115" t="s">
        <v>3202</v>
      </c>
      <c r="B28" s="116"/>
      <c r="C28" s="85"/>
      <c r="D28" s="121"/>
    </row>
    <row r="29" ht="36" customHeight="1" spans="1:4">
      <c r="A29" s="117" t="s">
        <v>3194</v>
      </c>
      <c r="B29" s="118"/>
      <c r="C29" s="118"/>
      <c r="D29" s="125"/>
    </row>
    <row r="30" ht="36" customHeight="1" spans="1:4">
      <c r="A30" s="117" t="s">
        <v>3195</v>
      </c>
      <c r="B30" s="118"/>
      <c r="C30" s="118"/>
      <c r="D30" s="125"/>
    </row>
    <row r="31" ht="36" customHeight="1" spans="1:4">
      <c r="A31" s="117" t="s">
        <v>3196</v>
      </c>
      <c r="B31" s="118"/>
      <c r="C31" s="118"/>
      <c r="D31" s="125"/>
    </row>
    <row r="32" ht="36" customHeight="1" spans="1:4">
      <c r="A32" s="102" t="s">
        <v>3203</v>
      </c>
      <c r="B32" s="116"/>
      <c r="C32" s="116"/>
      <c r="D32" s="121"/>
    </row>
    <row r="33" ht="36" customHeight="1" spans="1:4">
      <c r="A33" s="117" t="s">
        <v>3204</v>
      </c>
      <c r="B33" s="118"/>
      <c r="C33" s="118"/>
      <c r="D33" s="125"/>
    </row>
    <row r="34" ht="36" customHeight="1" spans="1:4">
      <c r="A34" s="117" t="s">
        <v>3205</v>
      </c>
      <c r="B34" s="118"/>
      <c r="C34" s="118"/>
      <c r="D34" s="125"/>
    </row>
    <row r="35" ht="36" customHeight="1" spans="1:4">
      <c r="A35" s="117" t="s">
        <v>3206</v>
      </c>
      <c r="B35" s="118"/>
      <c r="C35" s="118"/>
      <c r="D35" s="125"/>
    </row>
    <row r="36" ht="36" customHeight="1" spans="1:4">
      <c r="A36" s="106" t="s">
        <v>3207</v>
      </c>
      <c r="B36" s="116"/>
      <c r="C36" s="116"/>
      <c r="D36" s="121"/>
    </row>
    <row r="37" ht="36" customHeight="1" spans="1:4">
      <c r="A37" s="106" t="s">
        <v>3208</v>
      </c>
      <c r="B37" s="116"/>
      <c r="C37" s="85"/>
      <c r="D37" s="121"/>
    </row>
    <row r="38" ht="36" customHeight="1" spans="1:4">
      <c r="A38" s="102" t="s">
        <v>3209</v>
      </c>
      <c r="B38" s="116"/>
      <c r="C38" s="116"/>
      <c r="D38" s="126"/>
    </row>
    <row r="39" spans="2:3">
      <c r="B39" s="127"/>
      <c r="C39" s="127"/>
    </row>
    <row r="40" spans="2:3">
      <c r="B40" s="127"/>
      <c r="C40" s="127"/>
    </row>
    <row r="41" spans="2:3">
      <c r="B41" s="127"/>
      <c r="C41" s="127"/>
    </row>
    <row r="42" spans="2:3">
      <c r="B42" s="127"/>
      <c r="C42" s="127"/>
    </row>
  </sheetData>
  <autoFilter ref="A3:D38">
    <extLst/>
  </autoFilter>
  <mergeCells count="1">
    <mergeCell ref="A1:D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00B0F0"/>
  </sheetPr>
  <dimension ref="A1:D26"/>
  <sheetViews>
    <sheetView showGridLines="0" showZeros="0" view="pageBreakPreview" zoomScaleNormal="100" workbookViewId="0">
      <selection activeCell="E1" sqref="E$1:F$1048576"/>
    </sheetView>
  </sheetViews>
  <sheetFormatPr defaultColWidth="9" defaultRowHeight="15.6" outlineLevelCol="3"/>
  <cols>
    <col min="1" max="1" width="50.75" style="73" customWidth="1"/>
    <col min="2" max="3" width="20.6296296296296" style="74" customWidth="1"/>
    <col min="4" max="4" width="20.6296296296296" style="73" customWidth="1"/>
    <col min="5" max="5" width="12.6296296296296" style="73"/>
    <col min="6" max="244" width="9" style="73"/>
    <col min="245" max="245" width="41.6296296296296" style="73" customWidth="1"/>
    <col min="246" max="247" width="14.5" style="73" customWidth="1"/>
    <col min="248" max="248" width="13.8796296296296" style="73" customWidth="1"/>
    <col min="249" max="251" width="9" style="73"/>
    <col min="252" max="253" width="10.5" style="73" customWidth="1"/>
    <col min="254" max="500" width="9" style="73"/>
    <col min="501" max="501" width="41.6296296296296" style="73" customWidth="1"/>
    <col min="502" max="503" width="14.5" style="73" customWidth="1"/>
    <col min="504" max="504" width="13.8796296296296" style="73" customWidth="1"/>
    <col min="505" max="507" width="9" style="73"/>
    <col min="508" max="509" width="10.5" style="73" customWidth="1"/>
    <col min="510" max="756" width="9" style="73"/>
    <col min="757" max="757" width="41.6296296296296" style="73" customWidth="1"/>
    <col min="758" max="759" width="14.5" style="73" customWidth="1"/>
    <col min="760" max="760" width="13.8796296296296" style="73" customWidth="1"/>
    <col min="761" max="763" width="9" style="73"/>
    <col min="764" max="765" width="10.5" style="73" customWidth="1"/>
    <col min="766" max="1012" width="9" style="73"/>
    <col min="1013" max="1013" width="41.6296296296296" style="73" customWidth="1"/>
    <col min="1014" max="1015" width="14.5" style="73" customWidth="1"/>
    <col min="1016" max="1016" width="13.8796296296296" style="73" customWidth="1"/>
    <col min="1017" max="1019" width="9" style="73"/>
    <col min="1020" max="1021" width="10.5" style="73" customWidth="1"/>
    <col min="1022" max="1268" width="9" style="73"/>
    <col min="1269" max="1269" width="41.6296296296296" style="73" customWidth="1"/>
    <col min="1270" max="1271" width="14.5" style="73" customWidth="1"/>
    <col min="1272" max="1272" width="13.8796296296296" style="73" customWidth="1"/>
    <col min="1273" max="1275" width="9" style="73"/>
    <col min="1276" max="1277" width="10.5" style="73" customWidth="1"/>
    <col min="1278" max="1524" width="9" style="73"/>
    <col min="1525" max="1525" width="41.6296296296296" style="73" customWidth="1"/>
    <col min="1526" max="1527" width="14.5" style="73" customWidth="1"/>
    <col min="1528" max="1528" width="13.8796296296296" style="73" customWidth="1"/>
    <col min="1529" max="1531" width="9" style="73"/>
    <col min="1532" max="1533" width="10.5" style="73" customWidth="1"/>
    <col min="1534" max="1780" width="9" style="73"/>
    <col min="1781" max="1781" width="41.6296296296296" style="73" customWidth="1"/>
    <col min="1782" max="1783" width="14.5" style="73" customWidth="1"/>
    <col min="1784" max="1784" width="13.8796296296296" style="73" customWidth="1"/>
    <col min="1785" max="1787" width="9" style="73"/>
    <col min="1788" max="1789" width="10.5" style="73" customWidth="1"/>
    <col min="1790" max="2036" width="9" style="73"/>
    <col min="2037" max="2037" width="41.6296296296296" style="73" customWidth="1"/>
    <col min="2038" max="2039" width="14.5" style="73" customWidth="1"/>
    <col min="2040" max="2040" width="13.8796296296296" style="73" customWidth="1"/>
    <col min="2041" max="2043" width="9" style="73"/>
    <col min="2044" max="2045" width="10.5" style="73" customWidth="1"/>
    <col min="2046" max="2292" width="9" style="73"/>
    <col min="2293" max="2293" width="41.6296296296296" style="73" customWidth="1"/>
    <col min="2294" max="2295" width="14.5" style="73" customWidth="1"/>
    <col min="2296" max="2296" width="13.8796296296296" style="73" customWidth="1"/>
    <col min="2297" max="2299" width="9" style="73"/>
    <col min="2300" max="2301" width="10.5" style="73" customWidth="1"/>
    <col min="2302" max="2548" width="9" style="73"/>
    <col min="2549" max="2549" width="41.6296296296296" style="73" customWidth="1"/>
    <col min="2550" max="2551" width="14.5" style="73" customWidth="1"/>
    <col min="2552" max="2552" width="13.8796296296296" style="73" customWidth="1"/>
    <col min="2553" max="2555" width="9" style="73"/>
    <col min="2556" max="2557" width="10.5" style="73" customWidth="1"/>
    <col min="2558" max="2804" width="9" style="73"/>
    <col min="2805" max="2805" width="41.6296296296296" style="73" customWidth="1"/>
    <col min="2806" max="2807" width="14.5" style="73" customWidth="1"/>
    <col min="2808" max="2808" width="13.8796296296296" style="73" customWidth="1"/>
    <col min="2809" max="2811" width="9" style="73"/>
    <col min="2812" max="2813" width="10.5" style="73" customWidth="1"/>
    <col min="2814" max="3060" width="9" style="73"/>
    <col min="3061" max="3061" width="41.6296296296296" style="73" customWidth="1"/>
    <col min="3062" max="3063" width="14.5" style="73" customWidth="1"/>
    <col min="3064" max="3064" width="13.8796296296296" style="73" customWidth="1"/>
    <col min="3065" max="3067" width="9" style="73"/>
    <col min="3068" max="3069" width="10.5" style="73" customWidth="1"/>
    <col min="3070" max="3316" width="9" style="73"/>
    <col min="3317" max="3317" width="41.6296296296296" style="73" customWidth="1"/>
    <col min="3318" max="3319" width="14.5" style="73" customWidth="1"/>
    <col min="3320" max="3320" width="13.8796296296296" style="73" customWidth="1"/>
    <col min="3321" max="3323" width="9" style="73"/>
    <col min="3324" max="3325" width="10.5" style="73" customWidth="1"/>
    <col min="3326" max="3572" width="9" style="73"/>
    <col min="3573" max="3573" width="41.6296296296296" style="73" customWidth="1"/>
    <col min="3574" max="3575" width="14.5" style="73" customWidth="1"/>
    <col min="3576" max="3576" width="13.8796296296296" style="73" customWidth="1"/>
    <col min="3577" max="3579" width="9" style="73"/>
    <col min="3580" max="3581" width="10.5" style="73" customWidth="1"/>
    <col min="3582" max="3828" width="9" style="73"/>
    <col min="3829" max="3829" width="41.6296296296296" style="73" customWidth="1"/>
    <col min="3830" max="3831" width="14.5" style="73" customWidth="1"/>
    <col min="3832" max="3832" width="13.8796296296296" style="73" customWidth="1"/>
    <col min="3833" max="3835" width="9" style="73"/>
    <col min="3836" max="3837" width="10.5" style="73" customWidth="1"/>
    <col min="3838" max="4084" width="9" style="73"/>
    <col min="4085" max="4085" width="41.6296296296296" style="73" customWidth="1"/>
    <col min="4086" max="4087" width="14.5" style="73" customWidth="1"/>
    <col min="4088" max="4088" width="13.8796296296296" style="73" customWidth="1"/>
    <col min="4089" max="4091" width="9" style="73"/>
    <col min="4092" max="4093" width="10.5" style="73" customWidth="1"/>
    <col min="4094" max="4340" width="9" style="73"/>
    <col min="4341" max="4341" width="41.6296296296296" style="73" customWidth="1"/>
    <col min="4342" max="4343" width="14.5" style="73" customWidth="1"/>
    <col min="4344" max="4344" width="13.8796296296296" style="73" customWidth="1"/>
    <col min="4345" max="4347" width="9" style="73"/>
    <col min="4348" max="4349" width="10.5" style="73" customWidth="1"/>
    <col min="4350" max="4596" width="9" style="73"/>
    <col min="4597" max="4597" width="41.6296296296296" style="73" customWidth="1"/>
    <col min="4598" max="4599" width="14.5" style="73" customWidth="1"/>
    <col min="4600" max="4600" width="13.8796296296296" style="73" customWidth="1"/>
    <col min="4601" max="4603" width="9" style="73"/>
    <col min="4604" max="4605" width="10.5" style="73" customWidth="1"/>
    <col min="4606" max="4852" width="9" style="73"/>
    <col min="4853" max="4853" width="41.6296296296296" style="73" customWidth="1"/>
    <col min="4854" max="4855" width="14.5" style="73" customWidth="1"/>
    <col min="4856" max="4856" width="13.8796296296296" style="73" customWidth="1"/>
    <col min="4857" max="4859" width="9" style="73"/>
    <col min="4860" max="4861" width="10.5" style="73" customWidth="1"/>
    <col min="4862" max="5108" width="9" style="73"/>
    <col min="5109" max="5109" width="41.6296296296296" style="73" customWidth="1"/>
    <col min="5110" max="5111" width="14.5" style="73" customWidth="1"/>
    <col min="5112" max="5112" width="13.8796296296296" style="73" customWidth="1"/>
    <col min="5113" max="5115" width="9" style="73"/>
    <col min="5116" max="5117" width="10.5" style="73" customWidth="1"/>
    <col min="5118" max="5364" width="9" style="73"/>
    <col min="5365" max="5365" width="41.6296296296296" style="73" customWidth="1"/>
    <col min="5366" max="5367" width="14.5" style="73" customWidth="1"/>
    <col min="5368" max="5368" width="13.8796296296296" style="73" customWidth="1"/>
    <col min="5369" max="5371" width="9" style="73"/>
    <col min="5372" max="5373" width="10.5" style="73" customWidth="1"/>
    <col min="5374" max="5620" width="9" style="73"/>
    <col min="5621" max="5621" width="41.6296296296296" style="73" customWidth="1"/>
    <col min="5622" max="5623" width="14.5" style="73" customWidth="1"/>
    <col min="5624" max="5624" width="13.8796296296296" style="73" customWidth="1"/>
    <col min="5625" max="5627" width="9" style="73"/>
    <col min="5628" max="5629" width="10.5" style="73" customWidth="1"/>
    <col min="5630" max="5876" width="9" style="73"/>
    <col min="5877" max="5877" width="41.6296296296296" style="73" customWidth="1"/>
    <col min="5878" max="5879" width="14.5" style="73" customWidth="1"/>
    <col min="5880" max="5880" width="13.8796296296296" style="73" customWidth="1"/>
    <col min="5881" max="5883" width="9" style="73"/>
    <col min="5884" max="5885" width="10.5" style="73" customWidth="1"/>
    <col min="5886" max="6132" width="9" style="73"/>
    <col min="6133" max="6133" width="41.6296296296296" style="73" customWidth="1"/>
    <col min="6134" max="6135" width="14.5" style="73" customWidth="1"/>
    <col min="6136" max="6136" width="13.8796296296296" style="73" customWidth="1"/>
    <col min="6137" max="6139" width="9" style="73"/>
    <col min="6140" max="6141" width="10.5" style="73" customWidth="1"/>
    <col min="6142" max="6388" width="9" style="73"/>
    <col min="6389" max="6389" width="41.6296296296296" style="73" customWidth="1"/>
    <col min="6390" max="6391" width="14.5" style="73" customWidth="1"/>
    <col min="6392" max="6392" width="13.8796296296296" style="73" customWidth="1"/>
    <col min="6393" max="6395" width="9" style="73"/>
    <col min="6396" max="6397" width="10.5" style="73" customWidth="1"/>
    <col min="6398" max="6644" width="9" style="73"/>
    <col min="6645" max="6645" width="41.6296296296296" style="73" customWidth="1"/>
    <col min="6646" max="6647" width="14.5" style="73" customWidth="1"/>
    <col min="6648" max="6648" width="13.8796296296296" style="73" customWidth="1"/>
    <col min="6649" max="6651" width="9" style="73"/>
    <col min="6652" max="6653" width="10.5" style="73" customWidth="1"/>
    <col min="6654" max="6900" width="9" style="73"/>
    <col min="6901" max="6901" width="41.6296296296296" style="73" customWidth="1"/>
    <col min="6902" max="6903" width="14.5" style="73" customWidth="1"/>
    <col min="6904" max="6904" width="13.8796296296296" style="73" customWidth="1"/>
    <col min="6905" max="6907" width="9" style="73"/>
    <col min="6908" max="6909" width="10.5" style="73" customWidth="1"/>
    <col min="6910" max="7156" width="9" style="73"/>
    <col min="7157" max="7157" width="41.6296296296296" style="73" customWidth="1"/>
    <col min="7158" max="7159" width="14.5" style="73" customWidth="1"/>
    <col min="7160" max="7160" width="13.8796296296296" style="73" customWidth="1"/>
    <col min="7161" max="7163" width="9" style="73"/>
    <col min="7164" max="7165" width="10.5" style="73" customWidth="1"/>
    <col min="7166" max="7412" width="9" style="73"/>
    <col min="7413" max="7413" width="41.6296296296296" style="73" customWidth="1"/>
    <col min="7414" max="7415" width="14.5" style="73" customWidth="1"/>
    <col min="7416" max="7416" width="13.8796296296296" style="73" customWidth="1"/>
    <col min="7417" max="7419" width="9" style="73"/>
    <col min="7420" max="7421" width="10.5" style="73" customWidth="1"/>
    <col min="7422" max="7668" width="9" style="73"/>
    <col min="7669" max="7669" width="41.6296296296296" style="73" customWidth="1"/>
    <col min="7670" max="7671" width="14.5" style="73" customWidth="1"/>
    <col min="7672" max="7672" width="13.8796296296296" style="73" customWidth="1"/>
    <col min="7673" max="7675" width="9" style="73"/>
    <col min="7676" max="7677" width="10.5" style="73" customWidth="1"/>
    <col min="7678" max="7924" width="9" style="73"/>
    <col min="7925" max="7925" width="41.6296296296296" style="73" customWidth="1"/>
    <col min="7926" max="7927" width="14.5" style="73" customWidth="1"/>
    <col min="7928" max="7928" width="13.8796296296296" style="73" customWidth="1"/>
    <col min="7929" max="7931" width="9" style="73"/>
    <col min="7932" max="7933" width="10.5" style="73" customWidth="1"/>
    <col min="7934" max="8180" width="9" style="73"/>
    <col min="8181" max="8181" width="41.6296296296296" style="73" customWidth="1"/>
    <col min="8182" max="8183" width="14.5" style="73" customWidth="1"/>
    <col min="8184" max="8184" width="13.8796296296296" style="73" customWidth="1"/>
    <col min="8185" max="8187" width="9" style="73"/>
    <col min="8188" max="8189" width="10.5" style="73" customWidth="1"/>
    <col min="8190" max="8436" width="9" style="73"/>
    <col min="8437" max="8437" width="41.6296296296296" style="73" customWidth="1"/>
    <col min="8438" max="8439" width="14.5" style="73" customWidth="1"/>
    <col min="8440" max="8440" width="13.8796296296296" style="73" customWidth="1"/>
    <col min="8441" max="8443" width="9" style="73"/>
    <col min="8444" max="8445" width="10.5" style="73" customWidth="1"/>
    <col min="8446" max="8692" width="9" style="73"/>
    <col min="8693" max="8693" width="41.6296296296296" style="73" customWidth="1"/>
    <col min="8694" max="8695" width="14.5" style="73" customWidth="1"/>
    <col min="8696" max="8696" width="13.8796296296296" style="73" customWidth="1"/>
    <col min="8697" max="8699" width="9" style="73"/>
    <col min="8700" max="8701" width="10.5" style="73" customWidth="1"/>
    <col min="8702" max="8948" width="9" style="73"/>
    <col min="8949" max="8949" width="41.6296296296296" style="73" customWidth="1"/>
    <col min="8950" max="8951" width="14.5" style="73" customWidth="1"/>
    <col min="8952" max="8952" width="13.8796296296296" style="73" customWidth="1"/>
    <col min="8953" max="8955" width="9" style="73"/>
    <col min="8956" max="8957" width="10.5" style="73" customWidth="1"/>
    <col min="8958" max="9204" width="9" style="73"/>
    <col min="9205" max="9205" width="41.6296296296296" style="73" customWidth="1"/>
    <col min="9206" max="9207" width="14.5" style="73" customWidth="1"/>
    <col min="9208" max="9208" width="13.8796296296296" style="73" customWidth="1"/>
    <col min="9209" max="9211" width="9" style="73"/>
    <col min="9212" max="9213" width="10.5" style="73" customWidth="1"/>
    <col min="9214" max="9460" width="9" style="73"/>
    <col min="9461" max="9461" width="41.6296296296296" style="73" customWidth="1"/>
    <col min="9462" max="9463" width="14.5" style="73" customWidth="1"/>
    <col min="9464" max="9464" width="13.8796296296296" style="73" customWidth="1"/>
    <col min="9465" max="9467" width="9" style="73"/>
    <col min="9468" max="9469" width="10.5" style="73" customWidth="1"/>
    <col min="9470" max="9716" width="9" style="73"/>
    <col min="9717" max="9717" width="41.6296296296296" style="73" customWidth="1"/>
    <col min="9718" max="9719" width="14.5" style="73" customWidth="1"/>
    <col min="9720" max="9720" width="13.8796296296296" style="73" customWidth="1"/>
    <col min="9721" max="9723" width="9" style="73"/>
    <col min="9724" max="9725" width="10.5" style="73" customWidth="1"/>
    <col min="9726" max="9972" width="9" style="73"/>
    <col min="9973" max="9973" width="41.6296296296296" style="73" customWidth="1"/>
    <col min="9974" max="9975" width="14.5" style="73" customWidth="1"/>
    <col min="9976" max="9976" width="13.8796296296296" style="73" customWidth="1"/>
    <col min="9977" max="9979" width="9" style="73"/>
    <col min="9980" max="9981" width="10.5" style="73" customWidth="1"/>
    <col min="9982" max="10228" width="9" style="73"/>
    <col min="10229" max="10229" width="41.6296296296296" style="73" customWidth="1"/>
    <col min="10230" max="10231" width="14.5" style="73" customWidth="1"/>
    <col min="10232" max="10232" width="13.8796296296296" style="73" customWidth="1"/>
    <col min="10233" max="10235" width="9" style="73"/>
    <col min="10236" max="10237" width="10.5" style="73" customWidth="1"/>
    <col min="10238" max="10484" width="9" style="73"/>
    <col min="10485" max="10485" width="41.6296296296296" style="73" customWidth="1"/>
    <col min="10486" max="10487" width="14.5" style="73" customWidth="1"/>
    <col min="10488" max="10488" width="13.8796296296296" style="73" customWidth="1"/>
    <col min="10489" max="10491" width="9" style="73"/>
    <col min="10492" max="10493" width="10.5" style="73" customWidth="1"/>
    <col min="10494" max="10740" width="9" style="73"/>
    <col min="10741" max="10741" width="41.6296296296296" style="73" customWidth="1"/>
    <col min="10742" max="10743" width="14.5" style="73" customWidth="1"/>
    <col min="10744" max="10744" width="13.8796296296296" style="73" customWidth="1"/>
    <col min="10745" max="10747" width="9" style="73"/>
    <col min="10748" max="10749" width="10.5" style="73" customWidth="1"/>
    <col min="10750" max="10996" width="9" style="73"/>
    <col min="10997" max="10997" width="41.6296296296296" style="73" customWidth="1"/>
    <col min="10998" max="10999" width="14.5" style="73" customWidth="1"/>
    <col min="11000" max="11000" width="13.8796296296296" style="73" customWidth="1"/>
    <col min="11001" max="11003" width="9" style="73"/>
    <col min="11004" max="11005" width="10.5" style="73" customWidth="1"/>
    <col min="11006" max="11252" width="9" style="73"/>
    <col min="11253" max="11253" width="41.6296296296296" style="73" customWidth="1"/>
    <col min="11254" max="11255" width="14.5" style="73" customWidth="1"/>
    <col min="11256" max="11256" width="13.8796296296296" style="73" customWidth="1"/>
    <col min="11257" max="11259" width="9" style="73"/>
    <col min="11260" max="11261" width="10.5" style="73" customWidth="1"/>
    <col min="11262" max="11508" width="9" style="73"/>
    <col min="11509" max="11509" width="41.6296296296296" style="73" customWidth="1"/>
    <col min="11510" max="11511" width="14.5" style="73" customWidth="1"/>
    <col min="11512" max="11512" width="13.8796296296296" style="73" customWidth="1"/>
    <col min="11513" max="11515" width="9" style="73"/>
    <col min="11516" max="11517" width="10.5" style="73" customWidth="1"/>
    <col min="11518" max="11764" width="9" style="73"/>
    <col min="11765" max="11765" width="41.6296296296296" style="73" customWidth="1"/>
    <col min="11766" max="11767" width="14.5" style="73" customWidth="1"/>
    <col min="11768" max="11768" width="13.8796296296296" style="73" customWidth="1"/>
    <col min="11769" max="11771" width="9" style="73"/>
    <col min="11772" max="11773" width="10.5" style="73" customWidth="1"/>
    <col min="11774" max="12020" width="9" style="73"/>
    <col min="12021" max="12021" width="41.6296296296296" style="73" customWidth="1"/>
    <col min="12022" max="12023" width="14.5" style="73" customWidth="1"/>
    <col min="12024" max="12024" width="13.8796296296296" style="73" customWidth="1"/>
    <col min="12025" max="12027" width="9" style="73"/>
    <col min="12028" max="12029" width="10.5" style="73" customWidth="1"/>
    <col min="12030" max="12276" width="9" style="73"/>
    <col min="12277" max="12277" width="41.6296296296296" style="73" customWidth="1"/>
    <col min="12278" max="12279" width="14.5" style="73" customWidth="1"/>
    <col min="12280" max="12280" width="13.8796296296296" style="73" customWidth="1"/>
    <col min="12281" max="12283" width="9" style="73"/>
    <col min="12284" max="12285" width="10.5" style="73" customWidth="1"/>
    <col min="12286" max="12532" width="9" style="73"/>
    <col min="12533" max="12533" width="41.6296296296296" style="73" customWidth="1"/>
    <col min="12534" max="12535" width="14.5" style="73" customWidth="1"/>
    <col min="12536" max="12536" width="13.8796296296296" style="73" customWidth="1"/>
    <col min="12537" max="12539" width="9" style="73"/>
    <col min="12540" max="12541" width="10.5" style="73" customWidth="1"/>
    <col min="12542" max="12788" width="9" style="73"/>
    <col min="12789" max="12789" width="41.6296296296296" style="73" customWidth="1"/>
    <col min="12790" max="12791" width="14.5" style="73" customWidth="1"/>
    <col min="12792" max="12792" width="13.8796296296296" style="73" customWidth="1"/>
    <col min="12793" max="12795" width="9" style="73"/>
    <col min="12796" max="12797" width="10.5" style="73" customWidth="1"/>
    <col min="12798" max="13044" width="9" style="73"/>
    <col min="13045" max="13045" width="41.6296296296296" style="73" customWidth="1"/>
    <col min="13046" max="13047" width="14.5" style="73" customWidth="1"/>
    <col min="13048" max="13048" width="13.8796296296296" style="73" customWidth="1"/>
    <col min="13049" max="13051" width="9" style="73"/>
    <col min="13052" max="13053" width="10.5" style="73" customWidth="1"/>
    <col min="13054" max="13300" width="9" style="73"/>
    <col min="13301" max="13301" width="41.6296296296296" style="73" customWidth="1"/>
    <col min="13302" max="13303" width="14.5" style="73" customWidth="1"/>
    <col min="13304" max="13304" width="13.8796296296296" style="73" customWidth="1"/>
    <col min="13305" max="13307" width="9" style="73"/>
    <col min="13308" max="13309" width="10.5" style="73" customWidth="1"/>
    <col min="13310" max="13556" width="9" style="73"/>
    <col min="13557" max="13557" width="41.6296296296296" style="73" customWidth="1"/>
    <col min="13558" max="13559" width="14.5" style="73" customWidth="1"/>
    <col min="13560" max="13560" width="13.8796296296296" style="73" customWidth="1"/>
    <col min="13561" max="13563" width="9" style="73"/>
    <col min="13564" max="13565" width="10.5" style="73" customWidth="1"/>
    <col min="13566" max="13812" width="9" style="73"/>
    <col min="13813" max="13813" width="41.6296296296296" style="73" customWidth="1"/>
    <col min="13814" max="13815" width="14.5" style="73" customWidth="1"/>
    <col min="13816" max="13816" width="13.8796296296296" style="73" customWidth="1"/>
    <col min="13817" max="13819" width="9" style="73"/>
    <col min="13820" max="13821" width="10.5" style="73" customWidth="1"/>
    <col min="13822" max="14068" width="9" style="73"/>
    <col min="14069" max="14069" width="41.6296296296296" style="73" customWidth="1"/>
    <col min="14070" max="14071" width="14.5" style="73" customWidth="1"/>
    <col min="14072" max="14072" width="13.8796296296296" style="73" customWidth="1"/>
    <col min="14073" max="14075" width="9" style="73"/>
    <col min="14076" max="14077" width="10.5" style="73" customWidth="1"/>
    <col min="14078" max="14324" width="9" style="73"/>
    <col min="14325" max="14325" width="41.6296296296296" style="73" customWidth="1"/>
    <col min="14326" max="14327" width="14.5" style="73" customWidth="1"/>
    <col min="14328" max="14328" width="13.8796296296296" style="73" customWidth="1"/>
    <col min="14329" max="14331" width="9" style="73"/>
    <col min="14332" max="14333" width="10.5" style="73" customWidth="1"/>
    <col min="14334" max="14580" width="9" style="73"/>
    <col min="14581" max="14581" width="41.6296296296296" style="73" customWidth="1"/>
    <col min="14582" max="14583" width="14.5" style="73" customWidth="1"/>
    <col min="14584" max="14584" width="13.8796296296296" style="73" customWidth="1"/>
    <col min="14585" max="14587" width="9" style="73"/>
    <col min="14588" max="14589" width="10.5" style="73" customWidth="1"/>
    <col min="14590" max="14836" width="9" style="73"/>
    <col min="14837" max="14837" width="41.6296296296296" style="73" customWidth="1"/>
    <col min="14838" max="14839" width="14.5" style="73" customWidth="1"/>
    <col min="14840" max="14840" width="13.8796296296296" style="73" customWidth="1"/>
    <col min="14841" max="14843" width="9" style="73"/>
    <col min="14844" max="14845" width="10.5" style="73" customWidth="1"/>
    <col min="14846" max="15092" width="9" style="73"/>
    <col min="15093" max="15093" width="41.6296296296296" style="73" customWidth="1"/>
    <col min="15094" max="15095" width="14.5" style="73" customWidth="1"/>
    <col min="15096" max="15096" width="13.8796296296296" style="73" customWidth="1"/>
    <col min="15097" max="15099" width="9" style="73"/>
    <col min="15100" max="15101" width="10.5" style="73" customWidth="1"/>
    <col min="15102" max="15348" width="9" style="73"/>
    <col min="15349" max="15349" width="41.6296296296296" style="73" customWidth="1"/>
    <col min="15350" max="15351" width="14.5" style="73" customWidth="1"/>
    <col min="15352" max="15352" width="13.8796296296296" style="73" customWidth="1"/>
    <col min="15353" max="15355" width="9" style="73"/>
    <col min="15356" max="15357" width="10.5" style="73" customWidth="1"/>
    <col min="15358" max="15604" width="9" style="73"/>
    <col min="15605" max="15605" width="41.6296296296296" style="73" customWidth="1"/>
    <col min="15606" max="15607" width="14.5" style="73" customWidth="1"/>
    <col min="15608" max="15608" width="13.8796296296296" style="73" customWidth="1"/>
    <col min="15609" max="15611" width="9" style="73"/>
    <col min="15612" max="15613" width="10.5" style="73" customWidth="1"/>
    <col min="15614" max="15860" width="9" style="73"/>
    <col min="15861" max="15861" width="41.6296296296296" style="73" customWidth="1"/>
    <col min="15862" max="15863" width="14.5" style="73" customWidth="1"/>
    <col min="15864" max="15864" width="13.8796296296296" style="73" customWidth="1"/>
    <col min="15865" max="15867" width="9" style="73"/>
    <col min="15868" max="15869" width="10.5" style="73" customWidth="1"/>
    <col min="15870" max="16116" width="9" style="73"/>
    <col min="16117" max="16117" width="41.6296296296296" style="73" customWidth="1"/>
    <col min="16118" max="16119" width="14.5" style="73" customWidth="1"/>
    <col min="16120" max="16120" width="13.8796296296296" style="73" customWidth="1"/>
    <col min="16121" max="16123" width="9" style="73"/>
    <col min="16124" max="16125" width="10.5" style="73" customWidth="1"/>
    <col min="16126" max="16384" width="9" style="73"/>
  </cols>
  <sheetData>
    <row r="1" ht="45" customHeight="1" spans="1:4">
      <c r="A1" s="75" t="s">
        <v>3226</v>
      </c>
      <c r="B1" s="76"/>
      <c r="C1" s="76"/>
      <c r="D1" s="75"/>
    </row>
    <row r="2" ht="54" customHeight="1" spans="1:4">
      <c r="A2" s="77" t="s">
        <v>3191</v>
      </c>
      <c r="B2" s="78"/>
      <c r="C2" s="79"/>
      <c r="D2" s="80" t="s">
        <v>3108</v>
      </c>
    </row>
    <row r="3" ht="45" customHeight="1" spans="1:4">
      <c r="A3" s="81" t="s">
        <v>2519</v>
      </c>
      <c r="B3" s="82" t="s">
        <v>74</v>
      </c>
      <c r="C3" s="82" t="s">
        <v>75</v>
      </c>
      <c r="D3" s="82" t="s">
        <v>76</v>
      </c>
    </row>
    <row r="4" ht="36" customHeight="1" spans="1:4">
      <c r="A4" s="83" t="s">
        <v>3212</v>
      </c>
      <c r="B4" s="84"/>
      <c r="C4" s="85"/>
      <c r="D4" s="86"/>
    </row>
    <row r="5" ht="36" customHeight="1" spans="1:4">
      <c r="A5" s="87" t="s">
        <v>3213</v>
      </c>
      <c r="B5" s="88"/>
      <c r="C5" s="89"/>
      <c r="D5" s="90"/>
    </row>
    <row r="6" ht="36" customHeight="1" spans="1:4">
      <c r="A6" s="83" t="s">
        <v>3214</v>
      </c>
      <c r="B6" s="84"/>
      <c r="C6" s="85"/>
      <c r="D6" s="91"/>
    </row>
    <row r="7" ht="36" customHeight="1" spans="1:4">
      <c r="A7" s="87" t="s">
        <v>3213</v>
      </c>
      <c r="B7" s="88"/>
      <c r="C7" s="92"/>
      <c r="D7" s="90"/>
    </row>
    <row r="8" ht="36" customHeight="1" spans="1:4">
      <c r="A8" s="83" t="s">
        <v>3215</v>
      </c>
      <c r="B8" s="84"/>
      <c r="C8" s="93"/>
      <c r="D8" s="94" t="str">
        <f>IF(B8&gt;0,C8/B8-1,IF(B8&lt;0,-(C8/B8-1),""))</f>
        <v/>
      </c>
    </row>
    <row r="9" ht="36" customHeight="1" spans="1:4">
      <c r="A9" s="87" t="s">
        <v>3213</v>
      </c>
      <c r="B9" s="88"/>
      <c r="C9" s="95"/>
      <c r="D9" s="96" t="str">
        <f>IF(B9&gt;0,C9/B9-1,IF(B9&lt;0,-(C9/B9-1),""))</f>
        <v/>
      </c>
    </row>
    <row r="10" ht="36" customHeight="1" spans="1:4">
      <c r="A10" s="83" t="s">
        <v>3216</v>
      </c>
      <c r="B10" s="84"/>
      <c r="C10" s="85"/>
      <c r="D10" s="91"/>
    </row>
    <row r="11" ht="36" customHeight="1" spans="1:4">
      <c r="A11" s="87" t="s">
        <v>3213</v>
      </c>
      <c r="B11" s="88"/>
      <c r="C11" s="92"/>
      <c r="D11" s="90"/>
    </row>
    <row r="12" ht="36" customHeight="1" spans="1:4">
      <c r="A12" s="83" t="s">
        <v>3217</v>
      </c>
      <c r="B12" s="84"/>
      <c r="C12" s="85"/>
      <c r="D12" s="91"/>
    </row>
    <row r="13" ht="36" customHeight="1" spans="1:4">
      <c r="A13" s="87" t="s">
        <v>3213</v>
      </c>
      <c r="B13" s="88"/>
      <c r="C13" s="92"/>
      <c r="D13" s="90"/>
    </row>
    <row r="14" s="72" customFormat="1" ht="36" customHeight="1" spans="1:4">
      <c r="A14" s="83" t="s">
        <v>3218</v>
      </c>
      <c r="B14" s="97"/>
      <c r="C14" s="93"/>
      <c r="D14" s="94" t="str">
        <f>IF(B14&gt;0,C14/B14-1,IF(B14&lt;0,-(C14/B14-1),""))</f>
        <v/>
      </c>
    </row>
    <row r="15" ht="36" customHeight="1" spans="1:4">
      <c r="A15" s="87" t="s">
        <v>3213</v>
      </c>
      <c r="B15" s="98"/>
      <c r="C15" s="95"/>
      <c r="D15" s="96" t="str">
        <f>IF(B15&gt;0,C15/B15-1,IF(B15&lt;0,-(C15/B15-1),""))</f>
        <v/>
      </c>
    </row>
    <row r="16" ht="36" customHeight="1" spans="1:4">
      <c r="A16" s="83" t="s">
        <v>3219</v>
      </c>
      <c r="B16" s="99"/>
      <c r="C16" s="85"/>
      <c r="D16" s="91"/>
    </row>
    <row r="17" ht="36" customHeight="1" spans="1:4">
      <c r="A17" s="87" t="s">
        <v>3213</v>
      </c>
      <c r="B17" s="100"/>
      <c r="C17" s="101"/>
      <c r="D17" s="90"/>
    </row>
    <row r="18" ht="36" customHeight="1" spans="1:4">
      <c r="A18" s="102" t="s">
        <v>3220</v>
      </c>
      <c r="B18" s="99"/>
      <c r="C18" s="99"/>
      <c r="D18" s="103"/>
    </row>
    <row r="19" ht="36" customHeight="1" spans="1:4">
      <c r="A19" s="87" t="s">
        <v>3221</v>
      </c>
      <c r="B19" s="100"/>
      <c r="C19" s="100"/>
      <c r="D19" s="104"/>
    </row>
    <row r="20" ht="36" customHeight="1" spans="1:4">
      <c r="A20" s="83" t="s">
        <v>3222</v>
      </c>
      <c r="B20" s="99"/>
      <c r="C20" s="105"/>
      <c r="D20" s="91"/>
    </row>
    <row r="21" ht="36" customHeight="1" spans="1:4">
      <c r="A21" s="106" t="s">
        <v>3223</v>
      </c>
      <c r="B21" s="99"/>
      <c r="C21" s="105"/>
      <c r="D21" s="91"/>
    </row>
    <row r="22" ht="36" customHeight="1" spans="1:4">
      <c r="A22" s="102" t="s">
        <v>3224</v>
      </c>
      <c r="B22" s="99"/>
      <c r="C22" s="99"/>
      <c r="D22" s="91"/>
    </row>
    <row r="23" spans="2:3">
      <c r="B23" s="107"/>
      <c r="C23" s="107"/>
    </row>
    <row r="24" spans="2:3">
      <c r="B24" s="107"/>
      <c r="C24" s="107"/>
    </row>
    <row r="25" spans="2:3">
      <c r="B25" s="107"/>
      <c r="C25" s="107"/>
    </row>
    <row r="26" spans="2:3">
      <c r="B26" s="107"/>
      <c r="C26" s="107"/>
    </row>
  </sheetData>
  <autoFilter ref="A3:D22">
    <extLst/>
  </autoFilter>
  <mergeCells count="1">
    <mergeCell ref="A1:D1"/>
  </mergeCells>
  <conditionalFormatting sqref="D16">
    <cfRule type="cellIs" dxfId="6" priority="4" stopIfTrue="1" operator="lessThan">
      <formula>0</formula>
    </cfRule>
  </conditionalFormatting>
  <conditionalFormatting sqref="D21:D22">
    <cfRule type="cellIs" dxfId="4" priority="2" stopIfTrue="1" operator="lessThanOrEqual">
      <formula>-1</formula>
    </cfRule>
  </conditionalFormatting>
  <conditionalFormatting sqref="D5:D7 D10:D13 D16:D17 D20">
    <cfRule type="cellIs" dxfId="4" priority="3" stopIfTrue="1" operator="lessThanOrEqual">
      <formula>-1</formula>
    </cfRule>
  </conditionalFormatting>
  <conditionalFormatting sqref="B14:B22 C18:C19 C22">
    <cfRule type="cellIs" dxfId="6"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G33"/>
  <sheetViews>
    <sheetView workbookViewId="0">
      <selection activeCell="B18" sqref="B18"/>
    </sheetView>
  </sheetViews>
  <sheetFormatPr defaultColWidth="10" defaultRowHeight="14.4" outlineLevelCol="6"/>
  <cols>
    <col min="1" max="1" width="24.6296296296296" style="20" customWidth="1"/>
    <col min="2" max="7" width="15.6296296296296" style="20" customWidth="1"/>
    <col min="8" max="8" width="9.76851851851852" style="20" customWidth="1"/>
    <col min="9" max="16384" width="10" style="20"/>
  </cols>
  <sheetData>
    <row r="1" s="20" customFormat="1" ht="30" customHeight="1" spans="1:1">
      <c r="A1" s="50"/>
    </row>
    <row r="2" s="20" customFormat="1" ht="28.6" customHeight="1" spans="1:7">
      <c r="A2" s="65" t="s">
        <v>50</v>
      </c>
      <c r="B2" s="65"/>
      <c r="C2" s="65"/>
      <c r="D2" s="65"/>
      <c r="E2" s="65"/>
      <c r="F2" s="65"/>
      <c r="G2" s="65"/>
    </row>
    <row r="3" s="20" customFormat="1" ht="23" customHeight="1" spans="1:7">
      <c r="A3" s="55"/>
      <c r="B3" s="55"/>
      <c r="F3" s="56" t="s">
        <v>71</v>
      </c>
      <c r="G3" s="56"/>
    </row>
    <row r="4" s="20" customFormat="1" ht="30" customHeight="1" spans="1:7">
      <c r="A4" s="60" t="s">
        <v>3227</v>
      </c>
      <c r="B4" s="60" t="s">
        <v>3228</v>
      </c>
      <c r="C4" s="60"/>
      <c r="D4" s="60"/>
      <c r="E4" s="60" t="s">
        <v>3229</v>
      </c>
      <c r="F4" s="60"/>
      <c r="G4" s="60"/>
    </row>
    <row r="5" s="20" customFormat="1" ht="30" customHeight="1" spans="1:7">
      <c r="A5" s="60"/>
      <c r="B5" s="66"/>
      <c r="C5" s="60" t="s">
        <v>3230</v>
      </c>
      <c r="D5" s="60" t="s">
        <v>3231</v>
      </c>
      <c r="E5" s="66"/>
      <c r="F5" s="60" t="s">
        <v>3230</v>
      </c>
      <c r="G5" s="60" t="s">
        <v>3231</v>
      </c>
    </row>
    <row r="6" s="20" customFormat="1" ht="30" customHeight="1" spans="1:7">
      <c r="A6" s="60" t="s">
        <v>3232</v>
      </c>
      <c r="B6" s="60" t="s">
        <v>3233</v>
      </c>
      <c r="C6" s="60" t="s">
        <v>3234</v>
      </c>
      <c r="D6" s="60" t="s">
        <v>3235</v>
      </c>
      <c r="E6" s="60" t="s">
        <v>3236</v>
      </c>
      <c r="F6" s="60" t="s">
        <v>3237</v>
      </c>
      <c r="G6" s="60" t="s">
        <v>3238</v>
      </c>
    </row>
    <row r="7" s="20" customFormat="1" ht="30" customHeight="1" spans="1:7">
      <c r="A7" s="67" t="s">
        <v>3239</v>
      </c>
      <c r="B7" s="68">
        <f>C7+D7</f>
        <v>371900</v>
      </c>
      <c r="C7" s="68">
        <v>41100</v>
      </c>
      <c r="D7" s="68">
        <v>330800</v>
      </c>
      <c r="E7" s="68">
        <f>F7+G7</f>
        <v>348463</v>
      </c>
      <c r="F7" s="68">
        <v>17663</v>
      </c>
      <c r="G7" s="68">
        <v>330800</v>
      </c>
    </row>
    <row r="8" s="20" customFormat="1" ht="30" customHeight="1" spans="1:7">
      <c r="A8" s="62"/>
      <c r="B8" s="66"/>
      <c r="C8" s="66"/>
      <c r="D8" s="66"/>
      <c r="E8" s="66"/>
      <c r="F8" s="66"/>
      <c r="G8" s="66"/>
    </row>
    <row r="9" s="20" customFormat="1" ht="44" customHeight="1" spans="1:7">
      <c r="A9" s="69"/>
      <c r="B9" s="66"/>
      <c r="C9" s="66"/>
      <c r="D9" s="66"/>
      <c r="E9" s="66"/>
      <c r="F9" s="66"/>
      <c r="G9" s="66"/>
    </row>
    <row r="10" s="20" customFormat="1" ht="30" customHeight="1" spans="1:7">
      <c r="A10" s="69"/>
      <c r="B10" s="66"/>
      <c r="C10" s="66"/>
      <c r="D10" s="66"/>
      <c r="E10" s="66"/>
      <c r="F10" s="66"/>
      <c r="G10" s="66"/>
    </row>
    <row r="11" s="20" customFormat="1" ht="30" customHeight="1" spans="1:7">
      <c r="A11" s="69"/>
      <c r="B11" s="66"/>
      <c r="C11" s="66"/>
      <c r="D11" s="66"/>
      <c r="E11" s="66"/>
      <c r="F11" s="66"/>
      <c r="G11" s="66"/>
    </row>
    <row r="12" s="20" customFormat="1" ht="30" customHeight="1" spans="1:7">
      <c r="A12" s="69"/>
      <c r="B12" s="66"/>
      <c r="C12" s="66"/>
      <c r="D12" s="66"/>
      <c r="E12" s="66"/>
      <c r="F12" s="66"/>
      <c r="G12" s="66"/>
    </row>
    <row r="13" s="22" customFormat="1" ht="25" customHeight="1" spans="1:7">
      <c r="A13" s="49" t="s">
        <v>3240</v>
      </c>
      <c r="B13" s="49"/>
      <c r="C13" s="49"/>
      <c r="D13" s="49"/>
      <c r="E13" s="49"/>
      <c r="F13" s="49"/>
      <c r="G13" s="49"/>
    </row>
    <row r="14" s="22" customFormat="1" ht="25" customHeight="1" spans="1:7">
      <c r="A14" s="49" t="s">
        <v>3241</v>
      </c>
      <c r="B14" s="49"/>
      <c r="C14" s="49"/>
      <c r="D14" s="49"/>
      <c r="E14" s="49"/>
      <c r="F14" s="49"/>
      <c r="G14" s="49"/>
    </row>
    <row r="15" s="20" customFormat="1" ht="18" customHeight="1" spans="1:7">
      <c r="A15" s="50"/>
      <c r="B15" s="50"/>
      <c r="C15" s="50"/>
      <c r="D15" s="50"/>
      <c r="E15" s="50"/>
      <c r="F15" s="50"/>
      <c r="G15" s="50"/>
    </row>
    <row r="16" s="20" customFormat="1" ht="18" customHeight="1" spans="1:7">
      <c r="A16" s="50"/>
      <c r="B16" s="50"/>
      <c r="C16" s="50"/>
      <c r="D16" s="50"/>
      <c r="E16" s="50"/>
      <c r="F16" s="50"/>
      <c r="G16" s="50"/>
    </row>
    <row r="17" s="20" customFormat="1" ht="18" customHeight="1" spans="1:7">
      <c r="A17" s="50"/>
      <c r="B17" s="50"/>
      <c r="C17" s="50"/>
      <c r="D17" s="50"/>
      <c r="E17" s="50"/>
      <c r="F17" s="50"/>
      <c r="G17" s="50"/>
    </row>
    <row r="18" s="20" customFormat="1" ht="18" customHeight="1" spans="1:7">
      <c r="A18" s="50"/>
      <c r="B18" s="50"/>
      <c r="C18" s="50"/>
      <c r="D18" s="50"/>
      <c r="E18" s="50"/>
      <c r="F18" s="50"/>
      <c r="G18" s="50"/>
    </row>
    <row r="19" s="20" customFormat="1" ht="14" customHeight="1" spans="1:7">
      <c r="A19" s="50"/>
      <c r="B19" s="50"/>
      <c r="C19" s="50"/>
      <c r="D19" s="50"/>
      <c r="E19" s="50"/>
      <c r="F19" s="50"/>
      <c r="G19" s="50"/>
    </row>
    <row r="20" s="20" customFormat="1" ht="33" customHeight="1" spans="1:7">
      <c r="A20" s="55"/>
      <c r="B20" s="55"/>
      <c r="C20" s="55"/>
      <c r="D20" s="55"/>
      <c r="E20" s="55"/>
      <c r="F20" s="55"/>
      <c r="G20" s="55"/>
    </row>
    <row r="21" s="20" customFormat="1" ht="28.6" customHeight="1" spans="1:7">
      <c r="A21" s="65" t="s">
        <v>3242</v>
      </c>
      <c r="B21" s="65"/>
      <c r="C21" s="65"/>
      <c r="D21" s="65"/>
      <c r="E21" s="65"/>
      <c r="F21" s="65"/>
      <c r="G21" s="65"/>
    </row>
    <row r="22" s="20" customFormat="1" ht="16" customHeight="1" spans="1:7">
      <c r="A22" s="70"/>
      <c r="B22" s="70"/>
      <c r="C22" s="70"/>
      <c r="D22" s="70"/>
      <c r="E22" s="70"/>
      <c r="F22" s="70"/>
      <c r="G22" s="70"/>
    </row>
    <row r="23" s="20" customFormat="1" ht="21" customHeight="1" spans="1:7">
      <c r="A23" s="55"/>
      <c r="B23" s="55"/>
      <c r="F23" s="56" t="s">
        <v>71</v>
      </c>
      <c r="G23" s="56"/>
    </row>
    <row r="24" s="20" customFormat="1" ht="30" customHeight="1" spans="1:7">
      <c r="A24" s="60" t="s">
        <v>3227</v>
      </c>
      <c r="B24" s="60" t="s">
        <v>3228</v>
      </c>
      <c r="C24" s="60"/>
      <c r="D24" s="60"/>
      <c r="E24" s="60" t="s">
        <v>3229</v>
      </c>
      <c r="F24" s="60"/>
      <c r="G24" s="60"/>
    </row>
    <row r="25" s="20" customFormat="1" ht="30" customHeight="1" spans="1:7">
      <c r="A25" s="60"/>
      <c r="B25" s="66"/>
      <c r="C25" s="60" t="s">
        <v>3230</v>
      </c>
      <c r="D25" s="60" t="s">
        <v>3231</v>
      </c>
      <c r="E25" s="66"/>
      <c r="F25" s="60" t="s">
        <v>3230</v>
      </c>
      <c r="G25" s="60" t="s">
        <v>3231</v>
      </c>
    </row>
    <row r="26" s="20" customFormat="1" ht="30" customHeight="1" spans="1:7">
      <c r="A26" s="60" t="s">
        <v>3232</v>
      </c>
      <c r="B26" s="60" t="s">
        <v>3233</v>
      </c>
      <c r="C26" s="60" t="s">
        <v>3234</v>
      </c>
      <c r="D26" s="60" t="s">
        <v>3235</v>
      </c>
      <c r="E26" s="60" t="s">
        <v>3236</v>
      </c>
      <c r="F26" s="60" t="s">
        <v>3237</v>
      </c>
      <c r="G26" s="60" t="s">
        <v>3238</v>
      </c>
    </row>
    <row r="27" s="20" customFormat="1" ht="30" customHeight="1" spans="1:7">
      <c r="A27" s="61" t="s">
        <v>3239</v>
      </c>
      <c r="B27" s="68">
        <f>C27+D27</f>
        <v>371900</v>
      </c>
      <c r="C27" s="68">
        <v>41100</v>
      </c>
      <c r="D27" s="68">
        <v>330800</v>
      </c>
      <c r="E27" s="68">
        <f>F27+G27</f>
        <v>348463</v>
      </c>
      <c r="F27" s="68">
        <v>17663</v>
      </c>
      <c r="G27" s="68">
        <v>330800</v>
      </c>
    </row>
    <row r="28" s="20" customFormat="1" ht="30" customHeight="1" spans="1:7">
      <c r="A28" s="61"/>
      <c r="B28" s="71"/>
      <c r="C28" s="71"/>
      <c r="D28" s="71"/>
      <c r="E28" s="71"/>
      <c r="F28" s="71"/>
      <c r="G28" s="71"/>
    </row>
    <row r="29" s="20" customFormat="1" ht="30" customHeight="1" spans="1:7">
      <c r="A29" s="61"/>
      <c r="B29" s="71"/>
      <c r="C29" s="71"/>
      <c r="D29" s="71"/>
      <c r="E29" s="71"/>
      <c r="F29" s="71"/>
      <c r="G29" s="71"/>
    </row>
    <row r="30" s="20" customFormat="1" ht="30" customHeight="1" spans="1:7">
      <c r="A30" s="61"/>
      <c r="B30" s="71"/>
      <c r="C30" s="71"/>
      <c r="D30" s="71"/>
      <c r="E30" s="71"/>
      <c r="F30" s="71"/>
      <c r="G30" s="71"/>
    </row>
    <row r="31" s="20" customFormat="1" ht="30" customHeight="1" spans="1:7">
      <c r="A31" s="69"/>
      <c r="B31" s="71"/>
      <c r="C31" s="71"/>
      <c r="D31" s="71"/>
      <c r="E31" s="71"/>
      <c r="F31" s="71"/>
      <c r="G31" s="71"/>
    </row>
    <row r="32" s="22" customFormat="1" ht="25" customHeight="1" spans="1:7">
      <c r="A32" s="64" t="s">
        <v>3240</v>
      </c>
      <c r="B32" s="64"/>
      <c r="C32" s="64"/>
      <c r="D32" s="64"/>
      <c r="E32" s="64"/>
      <c r="F32" s="64"/>
      <c r="G32" s="64"/>
    </row>
    <row r="33" s="22" customFormat="1" ht="25" customHeight="1" spans="1:7">
      <c r="A33" s="64" t="s">
        <v>3241</v>
      </c>
      <c r="B33" s="64"/>
      <c r="C33" s="64"/>
      <c r="D33" s="64"/>
      <c r="E33" s="64"/>
      <c r="F33" s="64"/>
      <c r="G33" s="64"/>
    </row>
  </sheetData>
  <mergeCells count="15">
    <mergeCell ref="A2:G2"/>
    <mergeCell ref="F3:G3"/>
    <mergeCell ref="B4:D4"/>
    <mergeCell ref="E4:G4"/>
    <mergeCell ref="A13:G13"/>
    <mergeCell ref="A14:G14"/>
    <mergeCell ref="A21:G21"/>
    <mergeCell ref="A22:G22"/>
    <mergeCell ref="F23:G23"/>
    <mergeCell ref="B24:D24"/>
    <mergeCell ref="E24:G24"/>
    <mergeCell ref="A32:G32"/>
    <mergeCell ref="A33:G33"/>
    <mergeCell ref="A4:A5"/>
    <mergeCell ref="A24:A25"/>
  </mergeCells>
  <printOptions horizontalCentered="1"/>
  <pageMargins left="0.709027777777778" right="0.709027777777778" top="0.629166666666667" bottom="0.75" header="0.309027777777778" footer="0.309027777777778"/>
  <pageSetup paperSize="9" fitToHeight="200" orientation="landscape" horizontalDpi="600" vertic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G16"/>
  <sheetViews>
    <sheetView workbookViewId="0">
      <selection activeCell="B17" sqref="B17"/>
    </sheetView>
  </sheetViews>
  <sheetFormatPr defaultColWidth="10" defaultRowHeight="14.4" outlineLevelCol="6"/>
  <cols>
    <col min="1" max="1" width="62.25" style="20" customWidth="1"/>
    <col min="2" max="3" width="28.6296296296296" style="20" customWidth="1"/>
    <col min="4" max="4" width="9.76851851851852" style="20" customWidth="1"/>
    <col min="5" max="16384" width="10" style="20"/>
  </cols>
  <sheetData>
    <row r="1" s="20" customFormat="1" ht="23" customHeight="1"/>
    <row r="2" s="20" customFormat="1" ht="14.3" customHeight="1" spans="1:1">
      <c r="A2" s="50"/>
    </row>
    <row r="3" s="20" customFormat="1" ht="28.6" customHeight="1" spans="1:3">
      <c r="A3" s="44" t="s">
        <v>52</v>
      </c>
      <c r="B3" s="44"/>
      <c r="C3" s="44"/>
    </row>
    <row r="4" s="20" customFormat="1" ht="27" customHeight="1" spans="1:3">
      <c r="A4" s="55"/>
      <c r="B4" s="55"/>
      <c r="C4" s="56" t="s">
        <v>71</v>
      </c>
    </row>
    <row r="5" s="58" customFormat="1" ht="24" customHeight="1" spans="1:3">
      <c r="A5" s="60" t="s">
        <v>3243</v>
      </c>
      <c r="B5" s="60" t="s">
        <v>3186</v>
      </c>
      <c r="C5" s="60" t="s">
        <v>3244</v>
      </c>
    </row>
    <row r="6" s="58" customFormat="1" ht="32" customHeight="1" spans="1:3">
      <c r="A6" s="61" t="s">
        <v>3245</v>
      </c>
      <c r="B6" s="57">
        <v>20671.58</v>
      </c>
      <c r="C6" s="57">
        <v>20671.58</v>
      </c>
    </row>
    <row r="7" s="58" customFormat="1" ht="32" customHeight="1" spans="1:3">
      <c r="A7" s="61" t="s">
        <v>3246</v>
      </c>
      <c r="B7" s="57">
        <v>41100</v>
      </c>
      <c r="C7" s="57">
        <v>41100</v>
      </c>
    </row>
    <row r="8" s="58" customFormat="1" ht="32" customHeight="1" spans="1:3">
      <c r="A8" s="61" t="s">
        <v>3247</v>
      </c>
      <c r="B8" s="57">
        <v>0</v>
      </c>
      <c r="C8" s="57">
        <v>0</v>
      </c>
    </row>
    <row r="9" s="58" customFormat="1" ht="30" customHeight="1" spans="1:3">
      <c r="A9" s="62" t="s">
        <v>3248</v>
      </c>
      <c r="B9" s="57">
        <v>0</v>
      </c>
      <c r="C9" s="57">
        <v>0</v>
      </c>
    </row>
    <row r="10" s="58" customFormat="1" ht="32" customHeight="1" spans="1:3">
      <c r="A10" s="62" t="s">
        <v>3249</v>
      </c>
      <c r="B10" s="57">
        <v>0</v>
      </c>
      <c r="C10" s="57">
        <v>0</v>
      </c>
    </row>
    <row r="11" s="58" customFormat="1" ht="32" customHeight="1" spans="1:3">
      <c r="A11" s="61" t="s">
        <v>3250</v>
      </c>
      <c r="B11" s="57">
        <v>3008.53</v>
      </c>
      <c r="C11" s="57">
        <v>3008.53</v>
      </c>
    </row>
    <row r="12" s="58" customFormat="1" ht="32" customHeight="1" spans="1:3">
      <c r="A12" s="61" t="s">
        <v>3251</v>
      </c>
      <c r="B12" s="57">
        <v>17663</v>
      </c>
      <c r="C12" s="57">
        <v>17663</v>
      </c>
    </row>
    <row r="13" s="58" customFormat="1" ht="32" customHeight="1" spans="1:3">
      <c r="A13" s="61" t="s">
        <v>3252</v>
      </c>
      <c r="B13" s="57"/>
      <c r="C13" s="57"/>
    </row>
    <row r="14" s="58" customFormat="1" ht="32" customHeight="1" spans="1:3">
      <c r="A14" s="61" t="s">
        <v>3253</v>
      </c>
      <c r="B14" s="57">
        <v>41100</v>
      </c>
      <c r="C14" s="57">
        <v>41100</v>
      </c>
    </row>
    <row r="15" s="59" customFormat="1" ht="69" customHeight="1" spans="1:7">
      <c r="A15" s="63" t="s">
        <v>3254</v>
      </c>
      <c r="B15" s="63"/>
      <c r="C15" s="63"/>
      <c r="D15" s="64"/>
      <c r="E15" s="64"/>
      <c r="F15" s="64"/>
      <c r="G15" s="64"/>
    </row>
    <row r="16" s="20" customFormat="1" spans="1:3">
      <c r="A16" s="55"/>
      <c r="B16" s="55"/>
      <c r="C16" s="55"/>
    </row>
  </sheetData>
  <mergeCells count="2">
    <mergeCell ref="A3:C3"/>
    <mergeCell ref="A15:C15"/>
  </mergeCells>
  <printOptions horizontalCentered="1"/>
  <pageMargins left="0.709027777777778" right="0.709027777777778" top="0.75" bottom="0.75" header="0.309027777777778" footer="0.309027777777778"/>
  <pageSetup paperSize="9" fitToHeight="200" orientation="landscape" horizontalDpi="600" vertic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G16"/>
  <sheetViews>
    <sheetView topLeftCell="A10" workbookViewId="0">
      <selection activeCell="B20" sqref="B20"/>
    </sheetView>
  </sheetViews>
  <sheetFormatPr defaultColWidth="10" defaultRowHeight="14.4" outlineLevelCol="6"/>
  <cols>
    <col min="1" max="1" width="60" style="20" customWidth="1"/>
    <col min="2" max="3" width="25.6296296296296" style="20" customWidth="1"/>
    <col min="4" max="4" width="9.76851851851852" style="20" customWidth="1"/>
    <col min="5" max="16384" width="10" style="20"/>
  </cols>
  <sheetData>
    <row r="1" s="20" customFormat="1" ht="23" customHeight="1"/>
    <row r="2" s="20" customFormat="1" ht="14.3" customHeight="1" spans="1:1">
      <c r="A2" s="50"/>
    </row>
    <row r="3" s="20" customFormat="1" ht="28.6" customHeight="1" spans="1:3">
      <c r="A3" s="44" t="s">
        <v>54</v>
      </c>
      <c r="B3" s="44"/>
      <c r="C3" s="44"/>
    </row>
    <row r="4" s="20" customFormat="1" ht="27" customHeight="1" spans="1:3">
      <c r="A4" s="55"/>
      <c r="B4" s="55"/>
      <c r="C4" s="56" t="s">
        <v>71</v>
      </c>
    </row>
    <row r="5" s="20" customFormat="1" ht="24" customHeight="1" spans="1:3">
      <c r="A5" s="27" t="s">
        <v>3243</v>
      </c>
      <c r="B5" s="27" t="s">
        <v>3186</v>
      </c>
      <c r="C5" s="27" t="s">
        <v>3244</v>
      </c>
    </row>
    <row r="6" s="20" customFormat="1" ht="32" customHeight="1" spans="1:3">
      <c r="A6" s="52" t="s">
        <v>3245</v>
      </c>
      <c r="B6" s="53">
        <v>20671.58</v>
      </c>
      <c r="C6" s="53">
        <v>20671.58</v>
      </c>
    </row>
    <row r="7" s="20" customFormat="1" ht="32" customHeight="1" spans="1:3">
      <c r="A7" s="52" t="s">
        <v>3246</v>
      </c>
      <c r="B7" s="53">
        <v>41100</v>
      </c>
      <c r="C7" s="53">
        <v>41100</v>
      </c>
    </row>
    <row r="8" s="20" customFormat="1" ht="32" customHeight="1" spans="1:3">
      <c r="A8" s="52" t="s">
        <v>3247</v>
      </c>
      <c r="B8" s="53">
        <v>0</v>
      </c>
      <c r="C8" s="53">
        <v>0</v>
      </c>
    </row>
    <row r="9" s="20" customFormat="1" ht="32" customHeight="1" spans="1:3">
      <c r="A9" s="52" t="s">
        <v>3255</v>
      </c>
      <c r="B9" s="53">
        <v>0</v>
      </c>
      <c r="C9" s="53">
        <v>0</v>
      </c>
    </row>
    <row r="10" s="20" customFormat="1" ht="32" customHeight="1" spans="1:3">
      <c r="A10" s="52" t="s">
        <v>3256</v>
      </c>
      <c r="B10" s="53">
        <v>0</v>
      </c>
      <c r="C10" s="53">
        <v>0</v>
      </c>
    </row>
    <row r="11" s="20" customFormat="1" ht="32" customHeight="1" spans="1:3">
      <c r="A11" s="52" t="s">
        <v>3250</v>
      </c>
      <c r="B11" s="53">
        <v>3008.53</v>
      </c>
      <c r="C11" s="53">
        <v>3008.53</v>
      </c>
    </row>
    <row r="12" s="20" customFormat="1" ht="32" customHeight="1" spans="1:3">
      <c r="A12" s="52" t="s">
        <v>3251</v>
      </c>
      <c r="B12" s="57">
        <v>17663</v>
      </c>
      <c r="C12" s="57">
        <v>17663</v>
      </c>
    </row>
    <row r="13" s="20" customFormat="1" ht="32" customHeight="1" spans="1:3">
      <c r="A13" s="52" t="s">
        <v>3252</v>
      </c>
      <c r="B13" s="57"/>
      <c r="C13" s="57"/>
    </row>
    <row r="14" s="20" customFormat="1" ht="32" customHeight="1" spans="1:3">
      <c r="A14" s="52" t="s">
        <v>3253</v>
      </c>
      <c r="B14" s="57">
        <v>41100</v>
      </c>
      <c r="C14" s="57">
        <v>41100</v>
      </c>
    </row>
    <row r="15" s="22" customFormat="1" ht="69" customHeight="1" spans="1:7">
      <c r="A15" s="31" t="s">
        <v>3257</v>
      </c>
      <c r="B15" s="31"/>
      <c r="C15" s="31"/>
      <c r="D15" s="49"/>
      <c r="E15" s="49"/>
      <c r="F15" s="49"/>
      <c r="G15" s="49"/>
    </row>
    <row r="16" s="20" customFormat="1" spans="1:3">
      <c r="A16" s="55"/>
      <c r="B16" s="55"/>
      <c r="C16" s="55"/>
    </row>
  </sheetData>
  <mergeCells count="2">
    <mergeCell ref="A3:C3"/>
    <mergeCell ref="A15:C15"/>
  </mergeCells>
  <printOptions horizontalCentered="1"/>
  <pageMargins left="0.709027777777778" right="0.709027777777778" top="0.354166666666667" bottom="0.471527777777778" header="0.309027777777778" footer="0.309027777777778"/>
  <pageSetup paperSize="9" fitToHeight="200" orientation="landscape" horizontalDpi="600" vertic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C14"/>
  <sheetViews>
    <sheetView topLeftCell="A7" workbookViewId="0">
      <selection activeCell="A13" sqref="A13:C13"/>
    </sheetView>
  </sheetViews>
  <sheetFormatPr defaultColWidth="10" defaultRowHeight="14.4" outlineLevelCol="2"/>
  <cols>
    <col min="1" max="1" width="60.5" style="20" customWidth="1"/>
    <col min="2" max="3" width="25.6296296296296" style="20" customWidth="1"/>
    <col min="4" max="4" width="9.76851851851852" style="20" customWidth="1"/>
    <col min="5" max="16384" width="10" style="20"/>
  </cols>
  <sheetData>
    <row r="1" s="20" customFormat="1" ht="24" customHeight="1"/>
    <row r="2" s="20" customFormat="1" ht="14.3" customHeight="1" spans="1:1">
      <c r="A2" s="50"/>
    </row>
    <row r="3" s="20" customFormat="1" ht="28.6" customHeight="1" spans="1:3">
      <c r="A3" s="44" t="s">
        <v>56</v>
      </c>
      <c r="B3" s="44"/>
      <c r="C3" s="44"/>
    </row>
    <row r="4" s="20" customFormat="1" ht="25" customHeight="1" spans="1:3">
      <c r="A4" s="55"/>
      <c r="B4" s="55"/>
      <c r="C4" s="56" t="s">
        <v>71</v>
      </c>
    </row>
    <row r="5" s="20" customFormat="1" ht="32" customHeight="1" spans="1:3">
      <c r="A5" s="27" t="s">
        <v>3243</v>
      </c>
      <c r="B5" s="27" t="s">
        <v>3186</v>
      </c>
      <c r="C5" s="27" t="s">
        <v>3244</v>
      </c>
    </row>
    <row r="6" s="20" customFormat="1" ht="32" customHeight="1" spans="1:3">
      <c r="A6" s="52" t="s">
        <v>3258</v>
      </c>
      <c r="B6" s="53">
        <v>204800</v>
      </c>
      <c r="C6" s="53">
        <v>204800</v>
      </c>
    </row>
    <row r="7" s="20" customFormat="1" ht="32" customHeight="1" spans="1:3">
      <c r="A7" s="52" t="s">
        <v>3259</v>
      </c>
      <c r="B7" s="53">
        <v>330800</v>
      </c>
      <c r="C7" s="53">
        <v>330800</v>
      </c>
    </row>
    <row r="8" s="20" customFormat="1" ht="32" customHeight="1" spans="1:3">
      <c r="A8" s="52" t="s">
        <v>3260</v>
      </c>
      <c r="B8" s="53">
        <v>126000</v>
      </c>
      <c r="C8" s="53">
        <v>126000</v>
      </c>
    </row>
    <row r="9" s="20" customFormat="1" ht="32" customHeight="1" spans="1:3">
      <c r="A9" s="52" t="s">
        <v>3261</v>
      </c>
      <c r="B9" s="53">
        <v>0</v>
      </c>
      <c r="C9" s="53">
        <v>0</v>
      </c>
    </row>
    <row r="10" s="20" customFormat="1" ht="32" customHeight="1" spans="1:3">
      <c r="A10" s="52" t="s">
        <v>3262</v>
      </c>
      <c r="B10" s="53">
        <v>330800</v>
      </c>
      <c r="C10" s="53">
        <v>330800</v>
      </c>
    </row>
    <row r="11" s="20" customFormat="1" ht="32" customHeight="1" spans="1:3">
      <c r="A11" s="52" t="s">
        <v>3263</v>
      </c>
      <c r="B11" s="53"/>
      <c r="C11" s="53"/>
    </row>
    <row r="12" s="20" customFormat="1" ht="32" customHeight="1" spans="1:3">
      <c r="A12" s="52" t="s">
        <v>3264</v>
      </c>
      <c r="B12" s="53">
        <v>330800</v>
      </c>
      <c r="C12" s="53">
        <v>330800</v>
      </c>
    </row>
    <row r="13" s="22" customFormat="1" ht="72" customHeight="1" spans="1:3">
      <c r="A13" s="31" t="s">
        <v>3265</v>
      </c>
      <c r="B13" s="31"/>
      <c r="C13" s="31"/>
    </row>
    <row r="14" s="20" customFormat="1" ht="31" customHeight="1" spans="1:3">
      <c r="A14" s="54"/>
      <c r="B14" s="54"/>
      <c r="C14" s="54"/>
    </row>
  </sheetData>
  <mergeCells count="3">
    <mergeCell ref="A3:C3"/>
    <mergeCell ref="A13:C13"/>
    <mergeCell ref="A14:C14"/>
  </mergeCells>
  <printOptions horizontalCentered="1"/>
  <pageMargins left="0.709027777777778" right="0.709027777777778" top="0.75" bottom="0.75" header="0.309027777777778" footer="0.309027777777778"/>
  <pageSetup paperSize="9" fitToHeight="200" orientation="landscape" horizontalDpi="600" vertic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C14"/>
  <sheetViews>
    <sheetView topLeftCell="A7" workbookViewId="0">
      <selection activeCell="B12" sqref="B12"/>
    </sheetView>
  </sheetViews>
  <sheetFormatPr defaultColWidth="10" defaultRowHeight="14.4" outlineLevelCol="2"/>
  <cols>
    <col min="1" max="1" width="59.3796296296296" style="20" customWidth="1"/>
    <col min="2" max="3" width="25.6296296296296" style="20" customWidth="1"/>
    <col min="4" max="4" width="9.76851851851852" style="20" customWidth="1"/>
    <col min="5" max="16384" width="10" style="20"/>
  </cols>
  <sheetData>
    <row r="1" s="20" customFormat="1" ht="24" customHeight="1"/>
    <row r="2" s="20" customFormat="1" ht="14.3" customHeight="1" spans="1:1">
      <c r="A2" s="50"/>
    </row>
    <row r="3" s="20" customFormat="1" ht="28.6" customHeight="1" spans="1:3">
      <c r="A3" s="44" t="s">
        <v>3266</v>
      </c>
      <c r="B3" s="44"/>
      <c r="C3" s="44"/>
    </row>
    <row r="4" s="21" customFormat="1" ht="25" customHeight="1" spans="1:3">
      <c r="A4" s="51"/>
      <c r="B4" s="51"/>
      <c r="C4" s="45" t="s">
        <v>71</v>
      </c>
    </row>
    <row r="5" s="21" customFormat="1" ht="32" customHeight="1" spans="1:3">
      <c r="A5" s="27" t="s">
        <v>3243</v>
      </c>
      <c r="B5" s="27" t="s">
        <v>3186</v>
      </c>
      <c r="C5" s="27" t="s">
        <v>3244</v>
      </c>
    </row>
    <row r="6" s="21" customFormat="1" ht="32" customHeight="1" spans="1:3">
      <c r="A6" s="52" t="s">
        <v>3258</v>
      </c>
      <c r="B6" s="53">
        <v>204800</v>
      </c>
      <c r="C6" s="53">
        <v>204800</v>
      </c>
    </row>
    <row r="7" s="21" customFormat="1" ht="32" customHeight="1" spans="1:3">
      <c r="A7" s="52" t="s">
        <v>3259</v>
      </c>
      <c r="B7" s="53">
        <v>330800</v>
      </c>
      <c r="C7" s="53">
        <v>330800</v>
      </c>
    </row>
    <row r="8" s="21" customFormat="1" ht="32" customHeight="1" spans="1:3">
      <c r="A8" s="52" t="s">
        <v>3260</v>
      </c>
      <c r="B8" s="53">
        <v>126000</v>
      </c>
      <c r="C8" s="53">
        <v>126000</v>
      </c>
    </row>
    <row r="9" s="21" customFormat="1" ht="32" customHeight="1" spans="1:3">
      <c r="A9" s="52" t="s">
        <v>3261</v>
      </c>
      <c r="B9" s="53">
        <v>0</v>
      </c>
      <c r="C9" s="53">
        <v>0</v>
      </c>
    </row>
    <row r="10" s="21" customFormat="1" ht="32" customHeight="1" spans="1:3">
      <c r="A10" s="52" t="s">
        <v>3262</v>
      </c>
      <c r="B10" s="53">
        <v>330800</v>
      </c>
      <c r="C10" s="53">
        <v>330800</v>
      </c>
    </row>
    <row r="11" s="21" customFormat="1" ht="32" customHeight="1" spans="1:3">
      <c r="A11" s="52" t="s">
        <v>3267</v>
      </c>
      <c r="B11" s="53">
        <v>126000</v>
      </c>
      <c r="C11" s="53">
        <v>126000</v>
      </c>
    </row>
    <row r="12" s="21" customFormat="1" ht="32" customHeight="1" spans="1:3">
      <c r="A12" s="52" t="s">
        <v>3268</v>
      </c>
      <c r="B12" s="53"/>
      <c r="C12" s="53"/>
    </row>
    <row r="13" s="22" customFormat="1" ht="65" customHeight="1" spans="1:3">
      <c r="A13" s="31" t="s">
        <v>3269</v>
      </c>
      <c r="B13" s="31"/>
      <c r="C13" s="31"/>
    </row>
    <row r="14" s="20" customFormat="1" ht="31" customHeight="1" spans="1:3">
      <c r="A14" s="54"/>
      <c r="B14" s="54"/>
      <c r="C14" s="54"/>
    </row>
  </sheetData>
  <mergeCells count="3">
    <mergeCell ref="A3:C3"/>
    <mergeCell ref="A13:C13"/>
    <mergeCell ref="A14:C14"/>
  </mergeCells>
  <printOptions horizontalCentered="1"/>
  <pageMargins left="0.709027777777778" right="0.709027777777778" top="0.75" bottom="0.75" header="0.309027777777778" footer="0.309027777777778"/>
  <pageSetup paperSize="9" fitToHeight="200" orientation="landscape"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B0F0"/>
  </sheetPr>
  <dimension ref="A1:E51"/>
  <sheetViews>
    <sheetView showGridLines="0" showZeros="0" view="pageBreakPreview" zoomScale="90" zoomScaleNormal="90" workbookViewId="0">
      <pane ySplit="3" topLeftCell="A28" activePane="bottomLeft" state="frozen"/>
      <selection/>
      <selection pane="bottomLeft" activeCell="D34" sqref="D34"/>
    </sheetView>
  </sheetViews>
  <sheetFormatPr defaultColWidth="9" defaultRowHeight="15.6" outlineLevelCol="4"/>
  <cols>
    <col min="1" max="1" width="12.75" style="157" customWidth="1"/>
    <col min="2" max="2" width="50.75" style="157" customWidth="1"/>
    <col min="3" max="5" width="20.6296296296296" style="157" customWidth="1"/>
    <col min="6" max="16384" width="9" style="253"/>
  </cols>
  <sheetData>
    <row r="1" ht="45" customHeight="1" spans="1:5">
      <c r="A1" s="319"/>
      <c r="B1" s="319" t="s">
        <v>137</v>
      </c>
      <c r="C1" s="319"/>
      <c r="D1" s="319"/>
      <c r="E1" s="319"/>
    </row>
    <row r="2" ht="18.95" customHeight="1" spans="1:5">
      <c r="A2" s="499"/>
      <c r="B2" s="457"/>
      <c r="C2" s="322"/>
      <c r="E2" s="458" t="s">
        <v>71</v>
      </c>
    </row>
    <row r="3" s="454" customFormat="1" ht="45" customHeight="1" spans="1:5">
      <c r="A3" s="500" t="s">
        <v>72</v>
      </c>
      <c r="B3" s="501" t="s">
        <v>73</v>
      </c>
      <c r="C3" s="258" t="s">
        <v>74</v>
      </c>
      <c r="D3" s="258" t="s">
        <v>75</v>
      </c>
      <c r="E3" s="501" t="s">
        <v>76</v>
      </c>
    </row>
    <row r="4" ht="37.5" customHeight="1" spans="1:5">
      <c r="A4" s="336" t="s">
        <v>138</v>
      </c>
      <c r="B4" s="502" t="s">
        <v>139</v>
      </c>
      <c r="C4" s="473">
        <v>52258</v>
      </c>
      <c r="D4" s="473">
        <v>63427</v>
      </c>
      <c r="E4" s="349">
        <f>IF(C4&gt;0,D4/C4-1,IF(C4&lt;0,-(D4/C4-1),""))</f>
        <v>0.214</v>
      </c>
    </row>
    <row r="5" ht="37.5" customHeight="1" spans="1:5">
      <c r="A5" s="336" t="s">
        <v>140</v>
      </c>
      <c r="B5" s="503" t="s">
        <v>141</v>
      </c>
      <c r="C5" s="473"/>
      <c r="D5" s="473"/>
      <c r="E5" s="349" t="str">
        <f t="shared" ref="E5:E38" si="0">IF(C5&gt;0,D5/C5-1,IF(C5&lt;0,-(D5/C5-1),""))</f>
        <v/>
      </c>
    </row>
    <row r="6" ht="37.5" customHeight="1" spans="1:5">
      <c r="A6" s="336" t="s">
        <v>142</v>
      </c>
      <c r="B6" s="503" t="s">
        <v>143</v>
      </c>
      <c r="C6" s="473">
        <v>25</v>
      </c>
      <c r="D6" s="473">
        <v>31</v>
      </c>
      <c r="E6" s="349">
        <f t="shared" si="0"/>
        <v>0.24</v>
      </c>
    </row>
    <row r="7" ht="37.5" customHeight="1" spans="1:5">
      <c r="A7" s="336" t="s">
        <v>144</v>
      </c>
      <c r="B7" s="503" t="s">
        <v>145</v>
      </c>
      <c r="C7" s="473">
        <v>28438</v>
      </c>
      <c r="D7" s="473">
        <v>30873</v>
      </c>
      <c r="E7" s="349">
        <f t="shared" si="0"/>
        <v>0.086</v>
      </c>
    </row>
    <row r="8" ht="37.5" customHeight="1" spans="1:5">
      <c r="A8" s="336" t="s">
        <v>146</v>
      </c>
      <c r="B8" s="503" t="s">
        <v>147</v>
      </c>
      <c r="C8" s="473">
        <v>90604</v>
      </c>
      <c r="D8" s="473">
        <v>90729</v>
      </c>
      <c r="E8" s="349">
        <f t="shared" si="0"/>
        <v>0.001</v>
      </c>
    </row>
    <row r="9" ht="37.5" customHeight="1" spans="1:5">
      <c r="A9" s="336" t="s">
        <v>148</v>
      </c>
      <c r="B9" s="503" t="s">
        <v>149</v>
      </c>
      <c r="C9" s="473">
        <v>18019</v>
      </c>
      <c r="D9" s="473">
        <v>11693</v>
      </c>
      <c r="E9" s="349">
        <f t="shared" si="0"/>
        <v>-0.351</v>
      </c>
    </row>
    <row r="10" ht="37.5" customHeight="1" spans="1:5">
      <c r="A10" s="336" t="s">
        <v>150</v>
      </c>
      <c r="B10" s="503" t="s">
        <v>151</v>
      </c>
      <c r="C10" s="473">
        <v>3168</v>
      </c>
      <c r="D10" s="473">
        <v>4280</v>
      </c>
      <c r="E10" s="349">
        <f t="shared" si="0"/>
        <v>0.351</v>
      </c>
    </row>
    <row r="11" ht="37.5" customHeight="1" spans="1:5">
      <c r="A11" s="336" t="s">
        <v>152</v>
      </c>
      <c r="B11" s="503" t="s">
        <v>153</v>
      </c>
      <c r="C11" s="473">
        <v>39781</v>
      </c>
      <c r="D11" s="473">
        <v>36099</v>
      </c>
      <c r="E11" s="349">
        <f t="shared" si="0"/>
        <v>-0.093</v>
      </c>
    </row>
    <row r="12" ht="37.5" customHeight="1" spans="1:5">
      <c r="A12" s="336" t="s">
        <v>154</v>
      </c>
      <c r="B12" s="503" t="s">
        <v>155</v>
      </c>
      <c r="C12" s="473">
        <v>24352</v>
      </c>
      <c r="D12" s="473">
        <v>21160</v>
      </c>
      <c r="E12" s="349">
        <f t="shared" si="0"/>
        <v>-0.131</v>
      </c>
    </row>
    <row r="13" ht="37.5" customHeight="1" spans="1:5">
      <c r="A13" s="336" t="s">
        <v>156</v>
      </c>
      <c r="B13" s="503" t="s">
        <v>157</v>
      </c>
      <c r="C13" s="473">
        <v>5846</v>
      </c>
      <c r="D13" s="473">
        <v>1140</v>
      </c>
      <c r="E13" s="349">
        <f t="shared" si="0"/>
        <v>-0.805</v>
      </c>
    </row>
    <row r="14" ht="37.5" customHeight="1" spans="1:5">
      <c r="A14" s="336" t="s">
        <v>158</v>
      </c>
      <c r="B14" s="503" t="s">
        <v>159</v>
      </c>
      <c r="C14" s="473">
        <v>85311</v>
      </c>
      <c r="D14" s="473">
        <v>61338</v>
      </c>
      <c r="E14" s="349">
        <f t="shared" si="0"/>
        <v>-0.281</v>
      </c>
    </row>
    <row r="15" ht="37.5" customHeight="1" spans="1:5">
      <c r="A15" s="336" t="s">
        <v>160</v>
      </c>
      <c r="B15" s="503" t="s">
        <v>161</v>
      </c>
      <c r="C15" s="473">
        <v>17063</v>
      </c>
      <c r="D15" s="473">
        <v>22255</v>
      </c>
      <c r="E15" s="349">
        <f t="shared" si="0"/>
        <v>0.304</v>
      </c>
    </row>
    <row r="16" ht="37.5" customHeight="1" spans="1:5">
      <c r="A16" s="336" t="s">
        <v>162</v>
      </c>
      <c r="B16" s="503" t="s">
        <v>163</v>
      </c>
      <c r="C16" s="473">
        <v>11050</v>
      </c>
      <c r="D16" s="473">
        <v>2900</v>
      </c>
      <c r="E16" s="349">
        <f t="shared" si="0"/>
        <v>-0.738</v>
      </c>
    </row>
    <row r="17" ht="37.5" customHeight="1" spans="1:5">
      <c r="A17" s="336" t="s">
        <v>164</v>
      </c>
      <c r="B17" s="503" t="s">
        <v>165</v>
      </c>
      <c r="C17" s="473">
        <v>4060</v>
      </c>
      <c r="D17" s="473">
        <v>3679</v>
      </c>
      <c r="E17" s="349">
        <f t="shared" si="0"/>
        <v>-0.094</v>
      </c>
    </row>
    <row r="18" ht="37.5" customHeight="1" spans="1:5">
      <c r="A18" s="336" t="s">
        <v>166</v>
      </c>
      <c r="B18" s="503" t="s">
        <v>167</v>
      </c>
      <c r="C18" s="473">
        <v>1156</v>
      </c>
      <c r="D18" s="473">
        <v>784</v>
      </c>
      <c r="E18" s="349">
        <f t="shared" si="0"/>
        <v>-0.322</v>
      </c>
    </row>
    <row r="19" ht="37.5" customHeight="1" spans="1:5">
      <c r="A19" s="336" t="s">
        <v>168</v>
      </c>
      <c r="B19" s="503" t="s">
        <v>169</v>
      </c>
      <c r="C19" s="473">
        <v>3707</v>
      </c>
      <c r="D19" s="473">
        <v>702</v>
      </c>
      <c r="E19" s="349">
        <f t="shared" si="0"/>
        <v>-0.811</v>
      </c>
    </row>
    <row r="20" ht="37.5" customHeight="1" spans="1:5">
      <c r="A20" s="336" t="s">
        <v>170</v>
      </c>
      <c r="B20" s="503" t="s">
        <v>171</v>
      </c>
      <c r="C20" s="473"/>
      <c r="E20" s="349" t="str">
        <f t="shared" ref="E20:E24" si="1">IF(C20&gt;0,D21/C20-1,IF(C20&lt;0,-(D21/C20-1),""))</f>
        <v/>
      </c>
    </row>
    <row r="21" ht="37.5" customHeight="1" spans="1:5">
      <c r="A21" s="336" t="s">
        <v>172</v>
      </c>
      <c r="B21" s="503" t="s">
        <v>173</v>
      </c>
      <c r="C21" s="473">
        <v>2290</v>
      </c>
      <c r="D21" s="473">
        <v>2096</v>
      </c>
      <c r="E21" s="349">
        <f t="shared" si="1"/>
        <v>7.732</v>
      </c>
    </row>
    <row r="22" ht="37.5" customHeight="1" spans="1:5">
      <c r="A22" s="336" t="s">
        <v>174</v>
      </c>
      <c r="B22" s="503" t="s">
        <v>175</v>
      </c>
      <c r="C22" s="473">
        <v>19959</v>
      </c>
      <c r="D22" s="473">
        <v>19996</v>
      </c>
      <c r="E22" s="349">
        <f t="shared" si="1"/>
        <v>-0.984</v>
      </c>
    </row>
    <row r="23" ht="37.5" customHeight="1" spans="1:5">
      <c r="A23" s="336" t="s">
        <v>176</v>
      </c>
      <c r="B23" s="503" t="s">
        <v>177</v>
      </c>
      <c r="C23" s="473">
        <v>328</v>
      </c>
      <c r="D23" s="473">
        <v>323</v>
      </c>
      <c r="E23" s="349">
        <f t="shared" si="1"/>
        <v>11.585</v>
      </c>
    </row>
    <row r="24" ht="37.5" customHeight="1" spans="1:5">
      <c r="A24" s="336" t="s">
        <v>178</v>
      </c>
      <c r="B24" s="503" t="s">
        <v>179</v>
      </c>
      <c r="C24" s="473">
        <v>4100</v>
      </c>
      <c r="D24" s="473">
        <v>4128</v>
      </c>
      <c r="E24" s="349">
        <f t="shared" si="1"/>
        <v>0.463</v>
      </c>
    </row>
    <row r="25" ht="37.5" customHeight="1" spans="1:5">
      <c r="A25" s="336" t="s">
        <v>180</v>
      </c>
      <c r="B25" s="503" t="s">
        <v>181</v>
      </c>
      <c r="C25" s="473"/>
      <c r="D25" s="473">
        <v>6000</v>
      </c>
      <c r="E25" s="349" t="str">
        <f t="shared" si="0"/>
        <v/>
      </c>
    </row>
    <row r="26" ht="37.5" customHeight="1" spans="1:5">
      <c r="A26" s="336" t="s">
        <v>182</v>
      </c>
      <c r="B26" s="503" t="s">
        <v>183</v>
      </c>
      <c r="C26" s="473">
        <v>13</v>
      </c>
      <c r="D26" s="473">
        <v>31</v>
      </c>
      <c r="E26" s="349">
        <f t="shared" si="0"/>
        <v>1.385</v>
      </c>
    </row>
    <row r="27" ht="37.5" customHeight="1" spans="1:5">
      <c r="A27" s="336" t="s">
        <v>184</v>
      </c>
      <c r="B27" s="503" t="s">
        <v>185</v>
      </c>
      <c r="C27" s="473">
        <v>705</v>
      </c>
      <c r="D27" s="473">
        <v>615</v>
      </c>
      <c r="E27" s="349">
        <f t="shared" si="0"/>
        <v>-0.128</v>
      </c>
    </row>
    <row r="28" ht="37.5" customHeight="1" spans="1:5">
      <c r="A28" s="336" t="s">
        <v>186</v>
      </c>
      <c r="B28" s="503" t="s">
        <v>187</v>
      </c>
      <c r="C28" s="473"/>
      <c r="D28" s="473"/>
      <c r="E28" s="349" t="str">
        <f t="shared" si="0"/>
        <v/>
      </c>
    </row>
    <row r="29" ht="37.5" customHeight="1" spans="1:5">
      <c r="A29" s="336"/>
      <c r="B29" s="503"/>
      <c r="C29" s="473"/>
      <c r="D29" s="473"/>
      <c r="E29" s="349" t="str">
        <f t="shared" si="0"/>
        <v/>
      </c>
    </row>
    <row r="30" s="321" customFormat="1" ht="37.5" customHeight="1" spans="1:5">
      <c r="A30" s="483"/>
      <c r="B30" s="484" t="s">
        <v>188</v>
      </c>
      <c r="C30" s="453">
        <v>412233</v>
      </c>
      <c r="D30" s="453">
        <v>384279</v>
      </c>
      <c r="E30" s="349">
        <f t="shared" si="0"/>
        <v>-0.068</v>
      </c>
    </row>
    <row r="31" ht="37.5" customHeight="1" spans="1:5">
      <c r="A31" s="333">
        <v>230</v>
      </c>
      <c r="B31" s="504" t="s">
        <v>189</v>
      </c>
      <c r="C31" s="453">
        <f>SUM(C32:C35)</f>
        <v>102504</v>
      </c>
      <c r="D31" s="453">
        <f>SUM(D32:D35)</f>
        <v>101030</v>
      </c>
      <c r="E31" s="349">
        <f t="shared" si="0"/>
        <v>-0.014</v>
      </c>
    </row>
    <row r="32" ht="37.5" customHeight="1" spans="1:5">
      <c r="A32" s="505">
        <v>23006</v>
      </c>
      <c r="B32" s="506" t="s">
        <v>190</v>
      </c>
      <c r="C32" s="453">
        <v>91087</v>
      </c>
      <c r="D32" s="453">
        <v>101030</v>
      </c>
      <c r="E32" s="349">
        <f t="shared" si="0"/>
        <v>0.109</v>
      </c>
    </row>
    <row r="33" ht="36" customHeight="1" spans="1:5">
      <c r="A33" s="336">
        <v>23008</v>
      </c>
      <c r="B33" s="506" t="s">
        <v>191</v>
      </c>
      <c r="C33" s="453">
        <v>0</v>
      </c>
      <c r="D33" s="453"/>
      <c r="E33" s="349" t="str">
        <f t="shared" si="0"/>
        <v/>
      </c>
    </row>
    <row r="34" ht="37.5" customHeight="1" spans="1:5">
      <c r="A34" s="507">
        <v>23015</v>
      </c>
      <c r="B34" s="477" t="s">
        <v>192</v>
      </c>
      <c r="C34" s="453">
        <v>11417</v>
      </c>
      <c r="D34" s="453"/>
      <c r="E34" s="349">
        <f t="shared" si="0"/>
        <v>-1</v>
      </c>
    </row>
    <row r="35" s="456" customFormat="1" ht="36" customHeight="1" spans="1:5">
      <c r="A35" s="507">
        <v>23016</v>
      </c>
      <c r="B35" s="477" t="s">
        <v>193</v>
      </c>
      <c r="C35" s="453"/>
      <c r="D35" s="453"/>
      <c r="E35" s="349" t="str">
        <f t="shared" si="0"/>
        <v/>
      </c>
    </row>
    <row r="36" s="456" customFormat="1" ht="37.5" customHeight="1" spans="1:5">
      <c r="A36" s="333">
        <v>231</v>
      </c>
      <c r="B36" s="487" t="s">
        <v>194</v>
      </c>
      <c r="C36" s="453">
        <v>3000</v>
      </c>
      <c r="D36" s="453">
        <v>2900</v>
      </c>
      <c r="E36" s="349">
        <f t="shared" si="0"/>
        <v>-0.033</v>
      </c>
    </row>
    <row r="37" s="456" customFormat="1" ht="37.5" customHeight="1" spans="1:5">
      <c r="A37" s="333">
        <v>23009</v>
      </c>
      <c r="B37" s="508" t="s">
        <v>195</v>
      </c>
      <c r="C37" s="453">
        <v>5883</v>
      </c>
      <c r="D37" s="453"/>
      <c r="E37" s="349">
        <f t="shared" si="0"/>
        <v>-1</v>
      </c>
    </row>
    <row r="38" ht="37.5" customHeight="1" spans="1:5">
      <c r="A38" s="483"/>
      <c r="B38" s="496" t="s">
        <v>196</v>
      </c>
      <c r="C38" s="453">
        <v>523620</v>
      </c>
      <c r="D38" s="453">
        <v>488209</v>
      </c>
      <c r="E38" s="349">
        <f t="shared" si="0"/>
        <v>-0.068</v>
      </c>
    </row>
    <row r="39" spans="2:4">
      <c r="B39" s="509"/>
      <c r="D39" s="510"/>
    </row>
    <row r="41" spans="4:4">
      <c r="D41" s="510"/>
    </row>
    <row r="43" spans="4:4">
      <c r="D43" s="510"/>
    </row>
    <row r="44" spans="4:4">
      <c r="D44" s="510"/>
    </row>
    <row r="46" spans="4:4">
      <c r="D46" s="510"/>
    </row>
    <row r="47" spans="4:4">
      <c r="D47" s="510"/>
    </row>
    <row r="48" spans="4:4">
      <c r="D48" s="510"/>
    </row>
    <row r="49" spans="4:4">
      <c r="D49" s="510"/>
    </row>
    <row r="51" spans="4:4">
      <c r="D51" s="510"/>
    </row>
  </sheetData>
  <mergeCells count="1">
    <mergeCell ref="B1:E1"/>
  </mergeCells>
  <conditionalFormatting sqref="D37">
    <cfRule type="cellIs" dxfId="2" priority="1" stopIfTrue="1" operator="lessThan">
      <formula>0</formula>
    </cfRule>
    <cfRule type="cellIs" dxfId="0" priority="2" stopIfTrue="1" operator="greaterThan">
      <formula>5</formula>
    </cfRule>
  </conditionalFormatting>
  <conditionalFormatting sqref="E2 D39:E44">
    <cfRule type="cellIs" dxfId="0" priority="27" stopIfTrue="1" operator="lessThanOrEqual">
      <formula>-1</formula>
    </cfRule>
  </conditionalFormatting>
  <conditionalFormatting sqref="A34:B35">
    <cfRule type="expression" dxfId="1" priority="9"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D28"/>
  <sheetViews>
    <sheetView workbookViewId="0">
      <selection activeCell="C21" sqref="C21"/>
    </sheetView>
  </sheetViews>
  <sheetFormatPr defaultColWidth="10" defaultRowHeight="14.4" outlineLevelCol="3"/>
  <cols>
    <col min="1" max="1" width="36" style="20" customWidth="1"/>
    <col min="2" max="4" width="15.6296296296296" style="20" customWidth="1"/>
    <col min="5" max="5" width="9.76851851851852" style="20" customWidth="1"/>
    <col min="6" max="16384" width="10" style="20"/>
  </cols>
  <sheetData>
    <row r="1" s="20" customFormat="1" ht="22" customHeight="1"/>
    <row r="2" s="20" customFormat="1" ht="14.3" customHeight="1" spans="1:1">
      <c r="A2" s="43"/>
    </row>
    <row r="3" s="20" customFormat="1" ht="63" customHeight="1" spans="1:4">
      <c r="A3" s="44" t="s">
        <v>3270</v>
      </c>
      <c r="B3" s="44"/>
      <c r="C3" s="44"/>
      <c r="D3" s="44"/>
    </row>
    <row r="4" s="21" customFormat="1" ht="30" customHeight="1" spans="4:4">
      <c r="D4" s="45" t="s">
        <v>71</v>
      </c>
    </row>
    <row r="5" s="21" customFormat="1" ht="25" customHeight="1" spans="1:4">
      <c r="A5" s="27" t="s">
        <v>3243</v>
      </c>
      <c r="B5" s="27" t="s">
        <v>3271</v>
      </c>
      <c r="C5" s="27" t="s">
        <v>3272</v>
      </c>
      <c r="D5" s="27" t="s">
        <v>3273</v>
      </c>
    </row>
    <row r="6" s="21" customFormat="1" ht="25" customHeight="1" spans="1:4">
      <c r="A6" s="46" t="s">
        <v>3274</v>
      </c>
      <c r="B6" s="36" t="s">
        <v>3275</v>
      </c>
      <c r="C6" s="47">
        <f>C7+C9</f>
        <v>126000</v>
      </c>
      <c r="D6" s="47">
        <f>D7+D9</f>
        <v>126000</v>
      </c>
    </row>
    <row r="7" s="21" customFormat="1" ht="25" customHeight="1" spans="1:4">
      <c r="A7" s="48" t="s">
        <v>3276</v>
      </c>
      <c r="B7" s="36" t="s">
        <v>3234</v>
      </c>
      <c r="C7" s="47">
        <v>0</v>
      </c>
      <c r="D7" s="47">
        <v>0</v>
      </c>
    </row>
    <row r="8" s="21" customFormat="1" ht="25" customHeight="1" spans="1:4">
      <c r="A8" s="48" t="s">
        <v>3277</v>
      </c>
      <c r="B8" s="36" t="s">
        <v>3235</v>
      </c>
      <c r="C8" s="47">
        <v>0</v>
      </c>
      <c r="D8" s="47">
        <v>0</v>
      </c>
    </row>
    <row r="9" s="21" customFormat="1" ht="25" customHeight="1" spans="1:4">
      <c r="A9" s="48" t="s">
        <v>3278</v>
      </c>
      <c r="B9" s="36" t="s">
        <v>3279</v>
      </c>
      <c r="C9" s="47">
        <v>126000</v>
      </c>
      <c r="D9" s="47">
        <v>126000</v>
      </c>
    </row>
    <row r="10" s="21" customFormat="1" ht="25" customHeight="1" spans="1:4">
      <c r="A10" s="48" t="s">
        <v>3277</v>
      </c>
      <c r="B10" s="36" t="s">
        <v>3237</v>
      </c>
      <c r="C10" s="47">
        <v>0</v>
      </c>
      <c r="D10" s="47">
        <v>0</v>
      </c>
    </row>
    <row r="11" s="21" customFormat="1" ht="25" customHeight="1" spans="1:4">
      <c r="A11" s="46" t="s">
        <v>3280</v>
      </c>
      <c r="B11" s="36" t="s">
        <v>3281</v>
      </c>
      <c r="C11" s="47">
        <f>C12+C13</f>
        <v>3000</v>
      </c>
      <c r="D11" s="47">
        <f>D12+D13</f>
        <v>3000</v>
      </c>
    </row>
    <row r="12" s="21" customFormat="1" ht="25" customHeight="1" spans="1:4">
      <c r="A12" s="48" t="s">
        <v>3276</v>
      </c>
      <c r="B12" s="36" t="s">
        <v>3282</v>
      </c>
      <c r="C12" s="47">
        <v>3000</v>
      </c>
      <c r="D12" s="47">
        <v>3000</v>
      </c>
    </row>
    <row r="13" s="21" customFormat="1" ht="25" customHeight="1" spans="1:4">
      <c r="A13" s="48" t="s">
        <v>3278</v>
      </c>
      <c r="B13" s="36" t="s">
        <v>3283</v>
      </c>
      <c r="C13" s="47">
        <v>0</v>
      </c>
      <c r="D13" s="47">
        <v>0</v>
      </c>
    </row>
    <row r="14" s="21" customFormat="1" ht="25" customHeight="1" spans="1:4">
      <c r="A14" s="46" t="s">
        <v>3284</v>
      </c>
      <c r="B14" s="36" t="s">
        <v>3285</v>
      </c>
      <c r="C14" s="47">
        <f>C15+C16</f>
        <v>7415.78</v>
      </c>
      <c r="D14" s="47">
        <f>D15+D16</f>
        <v>7415.78</v>
      </c>
    </row>
    <row r="15" s="21" customFormat="1" ht="25" customHeight="1" spans="1:4">
      <c r="A15" s="48" t="s">
        <v>3276</v>
      </c>
      <c r="B15" s="36" t="s">
        <v>3286</v>
      </c>
      <c r="C15" s="47">
        <v>704.82</v>
      </c>
      <c r="D15" s="47">
        <v>704.82</v>
      </c>
    </row>
    <row r="16" s="21" customFormat="1" ht="25" customHeight="1" spans="1:4">
      <c r="A16" s="48" t="s">
        <v>3278</v>
      </c>
      <c r="B16" s="36" t="s">
        <v>3287</v>
      </c>
      <c r="C16" s="47">
        <v>6710.96</v>
      </c>
      <c r="D16" s="47">
        <v>6710.96</v>
      </c>
    </row>
    <row r="17" s="21" customFormat="1" ht="25" customHeight="1" spans="1:4">
      <c r="A17" s="46" t="s">
        <v>3288</v>
      </c>
      <c r="B17" s="36" t="s">
        <v>3289</v>
      </c>
      <c r="C17" s="47">
        <f>C18+C21</f>
        <v>2900</v>
      </c>
      <c r="D17" s="47">
        <f>D18+D21</f>
        <v>2900</v>
      </c>
    </row>
    <row r="18" s="21" customFormat="1" ht="25" customHeight="1" spans="1:4">
      <c r="A18" s="48" t="s">
        <v>3276</v>
      </c>
      <c r="B18" s="36" t="s">
        <v>3290</v>
      </c>
      <c r="C18" s="47">
        <v>2900</v>
      </c>
      <c r="D18" s="47">
        <v>2900</v>
      </c>
    </row>
    <row r="19" s="21" customFormat="1" ht="25" customHeight="1" spans="1:4">
      <c r="A19" s="48" t="s">
        <v>3291</v>
      </c>
      <c r="B19" s="36"/>
      <c r="C19" s="47">
        <v>2900</v>
      </c>
      <c r="D19" s="47">
        <v>2900</v>
      </c>
    </row>
    <row r="20" s="21" customFormat="1" ht="25" customHeight="1" spans="1:4">
      <c r="A20" s="48" t="s">
        <v>3292</v>
      </c>
      <c r="B20" s="36" t="s">
        <v>3293</v>
      </c>
      <c r="C20" s="47">
        <v>0</v>
      </c>
      <c r="D20" s="47">
        <v>0</v>
      </c>
    </row>
    <row r="21" s="21" customFormat="1" ht="25" customHeight="1" spans="1:4">
      <c r="A21" s="48" t="s">
        <v>3278</v>
      </c>
      <c r="B21" s="36" t="s">
        <v>3294</v>
      </c>
      <c r="C21" s="47">
        <v>0</v>
      </c>
      <c r="D21" s="47">
        <v>0</v>
      </c>
    </row>
    <row r="22" s="21" customFormat="1" ht="25" customHeight="1" spans="1:4">
      <c r="A22" s="48" t="s">
        <v>3291</v>
      </c>
      <c r="B22" s="36"/>
      <c r="C22" s="47">
        <v>0</v>
      </c>
      <c r="D22" s="47">
        <v>0</v>
      </c>
    </row>
    <row r="23" s="21" customFormat="1" ht="25" customHeight="1" spans="1:4">
      <c r="A23" s="48" t="s">
        <v>3295</v>
      </c>
      <c r="B23" s="36" t="s">
        <v>3296</v>
      </c>
      <c r="C23" s="47">
        <v>0</v>
      </c>
      <c r="D23" s="47">
        <v>0</v>
      </c>
    </row>
    <row r="24" s="21" customFormat="1" ht="25" customHeight="1" spans="1:4">
      <c r="A24" s="46" t="s">
        <v>3297</v>
      </c>
      <c r="B24" s="36" t="s">
        <v>3298</v>
      </c>
      <c r="C24" s="47">
        <f>C25+C26</f>
        <v>11338.78</v>
      </c>
      <c r="D24" s="47">
        <f>D25+D26</f>
        <v>11338.78</v>
      </c>
    </row>
    <row r="25" s="21" customFormat="1" ht="25" customHeight="1" spans="1:4">
      <c r="A25" s="48" t="s">
        <v>3276</v>
      </c>
      <c r="B25" s="36" t="s">
        <v>3299</v>
      </c>
      <c r="C25" s="47">
        <v>615.42</v>
      </c>
      <c r="D25" s="47">
        <v>615.42</v>
      </c>
    </row>
    <row r="26" s="21" customFormat="1" ht="25" customHeight="1" spans="1:4">
      <c r="A26" s="48" t="s">
        <v>3278</v>
      </c>
      <c r="B26" s="36" t="s">
        <v>3300</v>
      </c>
      <c r="C26" s="47">
        <v>10723.36</v>
      </c>
      <c r="D26" s="47">
        <v>10723.36</v>
      </c>
    </row>
    <row r="27" s="22" customFormat="1" ht="70" customHeight="1" spans="1:4">
      <c r="A27" s="49" t="s">
        <v>3301</v>
      </c>
      <c r="B27" s="49"/>
      <c r="C27" s="49"/>
      <c r="D27" s="49"/>
    </row>
    <row r="28" s="20" customFormat="1" ht="25" customHeight="1" spans="1:4">
      <c r="A28" s="50"/>
      <c r="B28" s="50"/>
      <c r="C28" s="50"/>
      <c r="D28" s="50"/>
    </row>
  </sheetData>
  <mergeCells count="3">
    <mergeCell ref="A3:D3"/>
    <mergeCell ref="A27:D27"/>
    <mergeCell ref="A28:D28"/>
  </mergeCells>
  <printOptions horizontalCentered="1"/>
  <pageMargins left="0.709027777777778" right="0.709027777777778" top="0.393055555555556" bottom="0.75" header="0.309027777777778" footer="0.309027777777778"/>
  <pageSetup paperSize="9" fitToHeight="200" orientation="portrait" horizontalDpi="600" vertic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F20"/>
  <sheetViews>
    <sheetView workbookViewId="0">
      <selection activeCell="B5" sqref="B5"/>
    </sheetView>
  </sheetViews>
  <sheetFormatPr defaultColWidth="8.87962962962963" defaultRowHeight="14.4" outlineLevelCol="5"/>
  <cols>
    <col min="1" max="1" width="8.87962962962963" style="20"/>
    <col min="2" max="2" width="49.3796296296296" style="20" customWidth="1"/>
    <col min="3" max="6" width="20.6296296296296" style="20" customWidth="1"/>
    <col min="7" max="16384" width="8.87962962962963" style="20"/>
  </cols>
  <sheetData>
    <row r="1" s="20" customFormat="1" spans="1:1">
      <c r="A1" s="32"/>
    </row>
    <row r="2" s="20" customFormat="1" ht="45" customHeight="1" spans="1:6">
      <c r="A2" s="23" t="s">
        <v>3302</v>
      </c>
      <c r="B2" s="23"/>
      <c r="C2" s="23"/>
      <c r="D2" s="23"/>
      <c r="E2" s="23"/>
      <c r="F2" s="23"/>
    </row>
    <row r="3" s="21" customFormat="1" ht="18" customHeight="1" spans="1:6">
      <c r="A3" s="21" t="s">
        <v>3303</v>
      </c>
      <c r="B3" s="33"/>
      <c r="C3" s="33"/>
      <c r="D3" s="33"/>
      <c r="E3" s="33"/>
      <c r="F3" s="33" t="s">
        <v>71</v>
      </c>
    </row>
    <row r="4" s="21" customFormat="1" ht="30" customHeight="1" spans="1:6">
      <c r="A4" s="26" t="s">
        <v>73</v>
      </c>
      <c r="B4" s="26"/>
      <c r="C4" s="27" t="s">
        <v>3232</v>
      </c>
      <c r="D4" s="34" t="s">
        <v>3272</v>
      </c>
      <c r="E4" s="27" t="s">
        <v>3273</v>
      </c>
      <c r="F4" s="27" t="s">
        <v>3304</v>
      </c>
    </row>
    <row r="5" s="21" customFormat="1" ht="30" customHeight="1" spans="1:6">
      <c r="A5" s="35" t="s">
        <v>3305</v>
      </c>
      <c r="B5" s="35"/>
      <c r="C5" s="36" t="s">
        <v>3233</v>
      </c>
      <c r="D5" s="37"/>
      <c r="E5" s="37"/>
      <c r="F5" s="38"/>
    </row>
    <row r="6" s="21" customFormat="1" ht="30" customHeight="1" spans="1:6">
      <c r="A6" s="39" t="s">
        <v>3306</v>
      </c>
      <c r="B6" s="39"/>
      <c r="C6" s="36" t="s">
        <v>3234</v>
      </c>
      <c r="D6" s="37"/>
      <c r="E6" s="37"/>
      <c r="F6" s="38"/>
    </row>
    <row r="7" s="21" customFormat="1" ht="30" customHeight="1" spans="1:6">
      <c r="A7" s="39" t="s">
        <v>3307</v>
      </c>
      <c r="B7" s="39"/>
      <c r="C7" s="36" t="s">
        <v>3235</v>
      </c>
      <c r="D7" s="37"/>
      <c r="E7" s="37"/>
      <c r="F7" s="38"/>
    </row>
    <row r="8" s="21" customFormat="1" ht="30" customHeight="1" spans="1:6">
      <c r="A8" s="40" t="s">
        <v>3308</v>
      </c>
      <c r="B8" s="40"/>
      <c r="C8" s="36" t="s">
        <v>3236</v>
      </c>
      <c r="D8" s="37"/>
      <c r="E8" s="38"/>
      <c r="F8" s="38"/>
    </row>
    <row r="9" s="21" customFormat="1" ht="30" customHeight="1" spans="1:6">
      <c r="A9" s="39" t="s">
        <v>3306</v>
      </c>
      <c r="B9" s="39"/>
      <c r="C9" s="36" t="s">
        <v>3237</v>
      </c>
      <c r="D9" s="37"/>
      <c r="E9" s="38"/>
      <c r="F9" s="38"/>
    </row>
    <row r="10" s="21" customFormat="1" ht="30" customHeight="1" spans="1:6">
      <c r="A10" s="39" t="s">
        <v>3307</v>
      </c>
      <c r="B10" s="39"/>
      <c r="C10" s="36" t="s">
        <v>3238</v>
      </c>
      <c r="D10" s="37"/>
      <c r="E10" s="38"/>
      <c r="F10" s="38"/>
    </row>
    <row r="11" s="22" customFormat="1" ht="41" customHeight="1" spans="1:6">
      <c r="A11" s="31" t="s">
        <v>3309</v>
      </c>
      <c r="B11" s="31"/>
      <c r="C11" s="31"/>
      <c r="D11" s="31"/>
      <c r="E11" s="31"/>
      <c r="F11" s="31"/>
    </row>
    <row r="14" s="20" customFormat="1" ht="19.2" spans="1:1">
      <c r="A14" s="41"/>
    </row>
    <row r="15" s="20" customFormat="1" ht="19" customHeight="1" spans="1:1">
      <c r="A15" s="42"/>
    </row>
    <row r="16" s="20" customFormat="1" ht="29" customHeight="1"/>
    <row r="17" s="20" customFormat="1" ht="29" customHeight="1"/>
    <row r="18" s="20" customFormat="1" ht="29" customHeight="1"/>
    <row r="19" s="20" customFormat="1" ht="29" customHeight="1"/>
    <row r="20" s="20" customFormat="1" ht="30" customHeight="1" spans="1:1">
      <c r="A20" s="42"/>
    </row>
  </sheetData>
  <mergeCells count="8">
    <mergeCell ref="A2:F2"/>
    <mergeCell ref="A4:B4"/>
    <mergeCell ref="A6:B6"/>
    <mergeCell ref="A7:B7"/>
    <mergeCell ref="A8:B8"/>
    <mergeCell ref="A9:B9"/>
    <mergeCell ref="A10:B10"/>
    <mergeCell ref="A11:F11"/>
  </mergeCells>
  <printOptions horizontalCentered="1"/>
  <pageMargins left="0.709027777777778" right="0.709027777777778" top="1.10138888888889" bottom="0.75" header="0.309027777777778" footer="0.309027777777778"/>
  <pageSetup paperSize="9" scale="95" fitToHeight="200" orientation="landscape" horizontalDpi="600" vertic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F6"/>
  <sheetViews>
    <sheetView workbookViewId="0">
      <selection activeCell="D34" sqref="D34"/>
    </sheetView>
  </sheetViews>
  <sheetFormatPr defaultColWidth="8.87962962962963" defaultRowHeight="14.4" outlineLevelRow="5" outlineLevelCol="5"/>
  <cols>
    <col min="1" max="1" width="8.87962962962963" style="20"/>
    <col min="2" max="6" width="24.212962962963" style="20" customWidth="1"/>
    <col min="7" max="16384" width="8.87962962962963" style="20"/>
  </cols>
  <sheetData>
    <row r="1" s="20" customFormat="1" ht="24" customHeight="1"/>
    <row r="2" s="20" customFormat="1" ht="25.8" spans="1:6">
      <c r="A2" s="23" t="s">
        <v>64</v>
      </c>
      <c r="B2" s="24"/>
      <c r="C2" s="24"/>
      <c r="D2" s="24"/>
      <c r="E2" s="24"/>
      <c r="F2" s="24"/>
    </row>
    <row r="3" s="20" customFormat="1" ht="23" customHeight="1" spans="1:6">
      <c r="A3" s="25" t="s">
        <v>71</v>
      </c>
      <c r="B3" s="25"/>
      <c r="C3" s="25"/>
      <c r="D3" s="25"/>
      <c r="E3" s="25"/>
      <c r="F3" s="25"/>
    </row>
    <row r="4" s="21" customFormat="1" ht="30" customHeight="1" spans="1:6">
      <c r="A4" s="26" t="s">
        <v>1</v>
      </c>
      <c r="B4" s="27" t="s">
        <v>3189</v>
      </c>
      <c r="C4" s="27" t="s">
        <v>3310</v>
      </c>
      <c r="D4" s="27" t="s">
        <v>3311</v>
      </c>
      <c r="E4" s="27" t="s">
        <v>3312</v>
      </c>
      <c r="F4" s="27" t="s">
        <v>3313</v>
      </c>
    </row>
    <row r="5" s="21" customFormat="1" ht="45" customHeight="1" spans="1:6">
      <c r="A5" s="28">
        <v>1</v>
      </c>
      <c r="B5" s="29" t="s">
        <v>3314</v>
      </c>
      <c r="C5" s="29"/>
      <c r="D5" s="29"/>
      <c r="E5" s="29"/>
      <c r="F5" s="30"/>
    </row>
    <row r="6" s="22" customFormat="1" ht="33" customHeight="1" spans="1:6">
      <c r="A6" s="31" t="s">
        <v>3315</v>
      </c>
      <c r="B6" s="31"/>
      <c r="C6" s="31"/>
      <c r="D6" s="31"/>
      <c r="E6" s="31"/>
      <c r="F6" s="31"/>
    </row>
  </sheetData>
  <mergeCells count="3">
    <mergeCell ref="A2:F2"/>
    <mergeCell ref="A3:F3"/>
    <mergeCell ref="A6:F6"/>
  </mergeCells>
  <printOptions horizontalCentered="1"/>
  <pageMargins left="0.709027777777778" right="0.709027777777778" top="0.75" bottom="0.75" header="0.309027777777778" footer="0.309027777777778"/>
  <pageSetup paperSize="9" fitToHeight="200" orientation="landscape" horizontalDpi="600" verticalDpi="6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2:J26"/>
  <sheetViews>
    <sheetView topLeftCell="A11" workbookViewId="0">
      <selection activeCell="B12" sqref="B12"/>
    </sheetView>
  </sheetViews>
  <sheetFormatPr defaultColWidth="8" defaultRowHeight="12"/>
  <cols>
    <col min="1" max="1" width="25.3796296296296" style="7"/>
    <col min="2" max="2" width="23.7777777777778" style="10" customWidth="1"/>
    <col min="3" max="5" width="20.6296296296296" style="7" customWidth="1"/>
    <col min="6" max="6" width="14.3333333333333" style="7" customWidth="1"/>
    <col min="7" max="7" width="20.6296296296296" style="7" customWidth="1"/>
    <col min="8" max="9" width="13.3333333333333" style="7" customWidth="1"/>
    <col min="10" max="10" width="15.4444444444444" style="7" customWidth="1"/>
    <col min="11" max="16384" width="8" style="7"/>
  </cols>
  <sheetData>
    <row r="2" s="7" customFormat="1" ht="39" customHeight="1" spans="1:10">
      <c r="A2" s="11" t="s">
        <v>3316</v>
      </c>
      <c r="B2" s="12"/>
      <c r="C2" s="11"/>
      <c r="D2" s="11"/>
      <c r="E2" s="11"/>
      <c r="F2" s="11"/>
      <c r="G2" s="11"/>
      <c r="H2" s="11"/>
      <c r="I2" s="11"/>
      <c r="J2" s="11"/>
    </row>
    <row r="3" s="7" customFormat="1" ht="23" customHeight="1" spans="1:2">
      <c r="A3" s="13"/>
      <c r="B3" s="10"/>
    </row>
    <row r="4" s="8" customFormat="1" ht="44.25" customHeight="1" spans="1:10">
      <c r="A4" s="14" t="s">
        <v>3317</v>
      </c>
      <c r="B4" s="14" t="s">
        <v>3318</v>
      </c>
      <c r="C4" s="14" t="s">
        <v>3319</v>
      </c>
      <c r="D4" s="14" t="s">
        <v>3320</v>
      </c>
      <c r="E4" s="14" t="s">
        <v>3321</v>
      </c>
      <c r="F4" s="14" t="s">
        <v>3322</v>
      </c>
      <c r="G4" s="14" t="s">
        <v>3323</v>
      </c>
      <c r="H4" s="14" t="s">
        <v>3324</v>
      </c>
      <c r="I4" s="14" t="s">
        <v>3325</v>
      </c>
      <c r="J4" s="14" t="s">
        <v>3326</v>
      </c>
    </row>
    <row r="5" s="7" customFormat="1" ht="17.4" spans="1:10">
      <c r="A5" s="15">
        <v>1</v>
      </c>
      <c r="B5" s="15">
        <v>2</v>
      </c>
      <c r="C5" s="15">
        <v>3</v>
      </c>
      <c r="D5" s="15">
        <v>4</v>
      </c>
      <c r="E5" s="15">
        <v>5</v>
      </c>
      <c r="F5" s="15">
        <v>6</v>
      </c>
      <c r="G5" s="15">
        <v>7</v>
      </c>
      <c r="H5" s="15">
        <v>8</v>
      </c>
      <c r="I5" s="15">
        <v>9</v>
      </c>
      <c r="J5" s="15">
        <v>10</v>
      </c>
    </row>
    <row r="6" s="7" customFormat="1" ht="280" customHeight="1" spans="1:10">
      <c r="A6" s="16" t="s">
        <v>3327</v>
      </c>
      <c r="B6" s="16" t="s">
        <v>3328</v>
      </c>
      <c r="C6" s="16" t="s">
        <v>3329</v>
      </c>
      <c r="D6" s="16" t="s">
        <v>3330</v>
      </c>
      <c r="E6" s="16" t="s">
        <v>3331</v>
      </c>
      <c r="F6" s="17" t="s">
        <v>3332</v>
      </c>
      <c r="G6" s="17" t="s">
        <v>3333</v>
      </c>
      <c r="H6" s="17" t="s">
        <v>3334</v>
      </c>
      <c r="I6" s="17" t="s">
        <v>3335</v>
      </c>
      <c r="J6" s="17" t="s">
        <v>3336</v>
      </c>
    </row>
    <row r="7" s="7" customFormat="1" ht="201" customHeight="1" spans="1:10">
      <c r="A7" s="16" t="s">
        <v>3337</v>
      </c>
      <c r="B7" s="16" t="s">
        <v>3338</v>
      </c>
      <c r="C7" s="16" t="s">
        <v>3339</v>
      </c>
      <c r="D7" s="16" t="s">
        <v>3340</v>
      </c>
      <c r="E7" s="16" t="s">
        <v>3341</v>
      </c>
      <c r="F7" s="17" t="s">
        <v>3342</v>
      </c>
      <c r="G7" s="17" t="s">
        <v>3343</v>
      </c>
      <c r="H7" s="17"/>
      <c r="I7" s="17" t="s">
        <v>3344</v>
      </c>
      <c r="J7" s="17" t="s">
        <v>3345</v>
      </c>
    </row>
    <row r="8" s="7" customFormat="1" ht="207" customHeight="1" spans="1:10">
      <c r="A8" s="16" t="s">
        <v>3346</v>
      </c>
      <c r="B8" s="16" t="s">
        <v>3347</v>
      </c>
      <c r="C8" s="16" t="s">
        <v>3329</v>
      </c>
      <c r="D8" s="16" t="s">
        <v>3330</v>
      </c>
      <c r="E8" s="16" t="s">
        <v>3348</v>
      </c>
      <c r="F8" s="17" t="s">
        <v>3342</v>
      </c>
      <c r="G8" s="17">
        <v>1437</v>
      </c>
      <c r="H8" s="17" t="s">
        <v>3349</v>
      </c>
      <c r="I8" s="17" t="s">
        <v>3335</v>
      </c>
      <c r="J8" s="17" t="s">
        <v>3350</v>
      </c>
    </row>
    <row r="9" s="9" customFormat="1" ht="91" customHeight="1" spans="1:10">
      <c r="A9" s="16" t="s">
        <v>3351</v>
      </c>
      <c r="B9" s="16" t="s">
        <v>3352</v>
      </c>
      <c r="C9" s="16" t="s">
        <v>3339</v>
      </c>
      <c r="D9" s="16" t="s">
        <v>3353</v>
      </c>
      <c r="E9" s="16" t="s">
        <v>3354</v>
      </c>
      <c r="F9" s="17" t="s">
        <v>3342</v>
      </c>
      <c r="G9" s="17" t="s">
        <v>3355</v>
      </c>
      <c r="H9" s="17"/>
      <c r="I9" s="17" t="s">
        <v>3344</v>
      </c>
      <c r="J9" s="17" t="s">
        <v>3356</v>
      </c>
    </row>
    <row r="10" s="7" customFormat="1" ht="144" customHeight="1" spans="1:10">
      <c r="A10" s="16" t="s">
        <v>3357</v>
      </c>
      <c r="B10" s="16" t="s">
        <v>3358</v>
      </c>
      <c r="C10" s="16" t="s">
        <v>3329</v>
      </c>
      <c r="D10" s="16" t="s">
        <v>3330</v>
      </c>
      <c r="E10" s="16" t="s">
        <v>3359</v>
      </c>
      <c r="F10" s="17" t="s">
        <v>3332</v>
      </c>
      <c r="G10" s="17" t="s">
        <v>3360</v>
      </c>
      <c r="H10" s="17" t="s">
        <v>3361</v>
      </c>
      <c r="I10" s="17" t="s">
        <v>3335</v>
      </c>
      <c r="J10" s="17" t="s">
        <v>3362</v>
      </c>
    </row>
    <row r="11" s="7" customFormat="1" ht="216" customHeight="1" spans="1:10">
      <c r="A11" s="16" t="s">
        <v>3363</v>
      </c>
      <c r="B11" s="16" t="s">
        <v>3364</v>
      </c>
      <c r="C11" s="16" t="s">
        <v>3329</v>
      </c>
      <c r="D11" s="16" t="s">
        <v>3365</v>
      </c>
      <c r="E11" s="16" t="s">
        <v>3366</v>
      </c>
      <c r="F11" s="17" t="s">
        <v>3342</v>
      </c>
      <c r="G11" s="18">
        <v>100</v>
      </c>
      <c r="H11" s="17" t="s">
        <v>3367</v>
      </c>
      <c r="I11" s="17" t="s">
        <v>3335</v>
      </c>
      <c r="J11" s="17" t="s">
        <v>3368</v>
      </c>
    </row>
    <row r="12" s="7" customFormat="1" ht="222" customHeight="1" spans="1:10">
      <c r="A12" s="16" t="s">
        <v>3369</v>
      </c>
      <c r="B12" s="16" t="s">
        <v>3370</v>
      </c>
      <c r="C12" s="16" t="s">
        <v>3329</v>
      </c>
      <c r="D12" s="16" t="s">
        <v>3365</v>
      </c>
      <c r="E12" s="16" t="s">
        <v>3371</v>
      </c>
      <c r="F12" s="17" t="s">
        <v>3332</v>
      </c>
      <c r="G12" s="18">
        <v>100</v>
      </c>
      <c r="H12" s="17" t="s">
        <v>3367</v>
      </c>
      <c r="I12" s="17" t="s">
        <v>3335</v>
      </c>
      <c r="J12" s="17" t="s">
        <v>3372</v>
      </c>
    </row>
    <row r="13" ht="214" customHeight="1" spans="1:10">
      <c r="A13" s="16" t="s">
        <v>3373</v>
      </c>
      <c r="B13" s="16" t="s">
        <v>3374</v>
      </c>
      <c r="C13" s="16" t="s">
        <v>3329</v>
      </c>
      <c r="D13" s="16" t="s">
        <v>3365</v>
      </c>
      <c r="E13" s="16" t="s">
        <v>3375</v>
      </c>
      <c r="F13" s="17" t="s">
        <v>3332</v>
      </c>
      <c r="G13" s="18">
        <v>100</v>
      </c>
      <c r="H13" s="17" t="s">
        <v>3367</v>
      </c>
      <c r="I13" s="17" t="s">
        <v>3335</v>
      </c>
      <c r="J13" s="17" t="s">
        <v>3376</v>
      </c>
    </row>
    <row r="14" ht="91" customHeight="1" spans="1:10">
      <c r="A14" s="16" t="s">
        <v>3377</v>
      </c>
      <c r="B14" s="16" t="s">
        <v>3378</v>
      </c>
      <c r="C14" s="16" t="s">
        <v>3329</v>
      </c>
      <c r="D14" s="16" t="s">
        <v>3365</v>
      </c>
      <c r="E14" s="16" t="s">
        <v>3379</v>
      </c>
      <c r="F14" s="17" t="s">
        <v>3342</v>
      </c>
      <c r="G14" s="17" t="s">
        <v>3380</v>
      </c>
      <c r="H14" s="17" t="s">
        <v>3381</v>
      </c>
      <c r="I14" s="17" t="s">
        <v>3335</v>
      </c>
      <c r="J14" s="16" t="s">
        <v>3382</v>
      </c>
    </row>
    <row r="15" ht="91" customHeight="1" spans="1:10">
      <c r="A15" s="16" t="s">
        <v>3383</v>
      </c>
      <c r="B15" s="16" t="s">
        <v>3384</v>
      </c>
      <c r="C15" s="16" t="s">
        <v>3329</v>
      </c>
      <c r="D15" s="16" t="s">
        <v>3330</v>
      </c>
      <c r="E15" s="16" t="s">
        <v>3385</v>
      </c>
      <c r="F15" s="17" t="s">
        <v>3342</v>
      </c>
      <c r="G15" s="18">
        <v>15</v>
      </c>
      <c r="H15" s="17" t="s">
        <v>3386</v>
      </c>
      <c r="I15" s="17" t="s">
        <v>3335</v>
      </c>
      <c r="J15" s="17" t="s">
        <v>3387</v>
      </c>
    </row>
    <row r="16" ht="91" customHeight="1" spans="1:10">
      <c r="A16" s="16" t="s">
        <v>3388</v>
      </c>
      <c r="B16" s="16" t="s">
        <v>3389</v>
      </c>
      <c r="C16" s="16" t="s">
        <v>3329</v>
      </c>
      <c r="D16" s="16" t="s">
        <v>3330</v>
      </c>
      <c r="E16" s="16" t="s">
        <v>3390</v>
      </c>
      <c r="F16" s="17" t="s">
        <v>3332</v>
      </c>
      <c r="G16" s="17" t="s">
        <v>3391</v>
      </c>
      <c r="H16" s="17" t="s">
        <v>3392</v>
      </c>
      <c r="I16" s="17" t="s">
        <v>3335</v>
      </c>
      <c r="J16" s="17" t="s">
        <v>3393</v>
      </c>
    </row>
    <row r="17" ht="91" customHeight="1" spans="1:10">
      <c r="A17" s="16" t="s">
        <v>3394</v>
      </c>
      <c r="B17" s="16" t="s">
        <v>3395</v>
      </c>
      <c r="C17" s="16" t="s">
        <v>3329</v>
      </c>
      <c r="D17" s="16" t="s">
        <v>3330</v>
      </c>
      <c r="E17" s="16" t="s">
        <v>3396</v>
      </c>
      <c r="F17" s="17" t="s">
        <v>3342</v>
      </c>
      <c r="G17" s="17" t="s">
        <v>3397</v>
      </c>
      <c r="H17" s="17" t="s">
        <v>3386</v>
      </c>
      <c r="I17" s="17" t="s">
        <v>3335</v>
      </c>
      <c r="J17" s="17" t="s">
        <v>3398</v>
      </c>
    </row>
    <row r="18" ht="193" customHeight="1" spans="1:10">
      <c r="A18" s="16" t="s">
        <v>3399</v>
      </c>
      <c r="B18" s="16" t="s">
        <v>3400</v>
      </c>
      <c r="C18" s="16" t="s">
        <v>3339</v>
      </c>
      <c r="D18" s="16" t="s">
        <v>3401</v>
      </c>
      <c r="E18" s="16" t="s">
        <v>3402</v>
      </c>
      <c r="F18" s="17" t="s">
        <v>3342</v>
      </c>
      <c r="G18" s="17" t="s">
        <v>3403</v>
      </c>
      <c r="H18" s="17"/>
      <c r="I18" s="17" t="s">
        <v>3344</v>
      </c>
      <c r="J18" s="17" t="s">
        <v>3404</v>
      </c>
    </row>
    <row r="19" ht="91" customHeight="1" spans="1:10">
      <c r="A19" s="16" t="s">
        <v>3405</v>
      </c>
      <c r="B19" s="16" t="s">
        <v>3406</v>
      </c>
      <c r="C19" s="16" t="s">
        <v>3329</v>
      </c>
      <c r="D19" s="16" t="s">
        <v>3365</v>
      </c>
      <c r="E19" s="16" t="s">
        <v>3407</v>
      </c>
      <c r="F19" s="17" t="s">
        <v>3342</v>
      </c>
      <c r="G19" s="18">
        <v>100</v>
      </c>
      <c r="H19" s="17" t="s">
        <v>3367</v>
      </c>
      <c r="I19" s="17" t="s">
        <v>3335</v>
      </c>
      <c r="J19" s="17" t="s">
        <v>3408</v>
      </c>
    </row>
    <row r="20" ht="91" customHeight="1" spans="1:10">
      <c r="A20" s="16" t="s">
        <v>3409</v>
      </c>
      <c r="B20" s="16" t="s">
        <v>3410</v>
      </c>
      <c r="C20" s="16" t="s">
        <v>3329</v>
      </c>
      <c r="D20" s="16" t="s">
        <v>3330</v>
      </c>
      <c r="E20" s="16" t="s">
        <v>3411</v>
      </c>
      <c r="F20" s="17" t="s">
        <v>3342</v>
      </c>
      <c r="G20" s="17">
        <v>12.67</v>
      </c>
      <c r="H20" s="17" t="s">
        <v>3412</v>
      </c>
      <c r="I20" s="17" t="s">
        <v>3335</v>
      </c>
      <c r="J20" s="16" t="s">
        <v>3413</v>
      </c>
    </row>
    <row r="21" ht="91" customHeight="1" spans="1:10">
      <c r="A21" s="16" t="s">
        <v>3414</v>
      </c>
      <c r="B21" s="16" t="s">
        <v>3415</v>
      </c>
      <c r="C21" s="16" t="s">
        <v>3329</v>
      </c>
      <c r="D21" s="16" t="s">
        <v>3416</v>
      </c>
      <c r="E21" s="16" t="s">
        <v>3417</v>
      </c>
      <c r="F21" s="17" t="s">
        <v>3332</v>
      </c>
      <c r="G21" s="17">
        <v>42</v>
      </c>
      <c r="H21" s="17" t="s">
        <v>3418</v>
      </c>
      <c r="I21" s="17" t="s">
        <v>3335</v>
      </c>
      <c r="J21" s="17" t="s">
        <v>3419</v>
      </c>
    </row>
    <row r="22" ht="91" customHeight="1" spans="1:10">
      <c r="A22" s="16" t="s">
        <v>3420</v>
      </c>
      <c r="B22" s="16" t="s">
        <v>3421</v>
      </c>
      <c r="C22" s="16" t="s">
        <v>3329</v>
      </c>
      <c r="D22" s="16" t="s">
        <v>3365</v>
      </c>
      <c r="E22" s="16" t="s">
        <v>3422</v>
      </c>
      <c r="F22" s="17" t="s">
        <v>3342</v>
      </c>
      <c r="G22" s="17" t="s">
        <v>3380</v>
      </c>
      <c r="H22" s="17" t="s">
        <v>3381</v>
      </c>
      <c r="I22" s="17" t="s">
        <v>3335</v>
      </c>
      <c r="J22" s="16" t="s">
        <v>3423</v>
      </c>
    </row>
    <row r="23" ht="91" customHeight="1" spans="1:10">
      <c r="A23" s="16" t="s">
        <v>3424</v>
      </c>
      <c r="B23" s="16" t="s">
        <v>3425</v>
      </c>
      <c r="C23" s="16" t="s">
        <v>3329</v>
      </c>
      <c r="D23" s="16" t="s">
        <v>3330</v>
      </c>
      <c r="E23" s="16" t="s">
        <v>3426</v>
      </c>
      <c r="F23" s="17" t="s">
        <v>3332</v>
      </c>
      <c r="G23" s="17">
        <v>450</v>
      </c>
      <c r="H23" s="17" t="s">
        <v>3334</v>
      </c>
      <c r="I23" s="17" t="s">
        <v>3335</v>
      </c>
      <c r="J23" s="17" t="s">
        <v>3427</v>
      </c>
    </row>
    <row r="24" ht="91" customHeight="1" spans="1:10">
      <c r="A24" s="16" t="s">
        <v>3428</v>
      </c>
      <c r="B24" s="16" t="s">
        <v>3429</v>
      </c>
      <c r="C24" s="16" t="s">
        <v>3430</v>
      </c>
      <c r="D24" s="16" t="s">
        <v>3431</v>
      </c>
      <c r="E24" s="19" t="s">
        <v>3432</v>
      </c>
      <c r="F24" s="17" t="s">
        <v>3332</v>
      </c>
      <c r="G24" s="17">
        <v>90</v>
      </c>
      <c r="H24" s="17" t="s">
        <v>3367</v>
      </c>
      <c r="I24" s="17" t="s">
        <v>3335</v>
      </c>
      <c r="J24" s="16" t="s">
        <v>3433</v>
      </c>
    </row>
    <row r="25" ht="91" customHeight="1" spans="1:10">
      <c r="A25" s="16" t="s">
        <v>3434</v>
      </c>
      <c r="B25" s="16" t="s">
        <v>3435</v>
      </c>
      <c r="C25" s="16" t="s">
        <v>3329</v>
      </c>
      <c r="D25" s="16" t="s">
        <v>3365</v>
      </c>
      <c r="E25" s="16" t="s">
        <v>3436</v>
      </c>
      <c r="F25" s="17" t="s">
        <v>3332</v>
      </c>
      <c r="G25" s="17">
        <v>100</v>
      </c>
      <c r="H25" s="17" t="s">
        <v>3367</v>
      </c>
      <c r="I25" s="17" t="s">
        <v>3335</v>
      </c>
      <c r="J25" s="17" t="s">
        <v>3437</v>
      </c>
    </row>
    <row r="26" ht="91" customHeight="1" spans="1:10">
      <c r="A26" s="16" t="s">
        <v>3438</v>
      </c>
      <c r="B26" s="16" t="s">
        <v>3439</v>
      </c>
      <c r="C26" s="16" t="s">
        <v>3339</v>
      </c>
      <c r="D26" s="16" t="s">
        <v>3440</v>
      </c>
      <c r="E26" s="16" t="s">
        <v>3441</v>
      </c>
      <c r="F26" s="17" t="s">
        <v>3332</v>
      </c>
      <c r="G26" s="17">
        <v>90</v>
      </c>
      <c r="H26" s="17" t="s">
        <v>3367</v>
      </c>
      <c r="I26" s="17" t="s">
        <v>3335</v>
      </c>
      <c r="J26" s="17" t="s">
        <v>3442</v>
      </c>
    </row>
  </sheetData>
  <mergeCells count="1">
    <mergeCell ref="A2:J2"/>
  </mergeCells>
  <pageMargins left="0.75" right="0.75" top="1" bottom="1" header="0.509027777777778" footer="0.509027777777778"/>
  <pageSetup paperSize="9" scale="70" orientation="landscape"/>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B9"/>
  <sheetViews>
    <sheetView zoomScale="80" zoomScaleNormal="80" workbookViewId="0">
      <selection activeCell="H5" sqref="H5"/>
    </sheetView>
  </sheetViews>
  <sheetFormatPr defaultColWidth="9" defaultRowHeight="14.4" outlineLevelCol="1"/>
  <cols>
    <col min="1" max="1" width="20.25" style="1" customWidth="1"/>
    <col min="2" max="2" width="64" style="1" customWidth="1"/>
    <col min="3" max="16384" width="9" style="1"/>
  </cols>
  <sheetData>
    <row r="1" ht="32" customHeight="1" spans="1:2">
      <c r="A1" s="2" t="s">
        <v>68</v>
      </c>
      <c r="B1" s="2"/>
    </row>
    <row r="3" ht="40" customHeight="1" spans="1:2">
      <c r="A3" s="3" t="s">
        <v>3443</v>
      </c>
      <c r="B3" s="4" t="s">
        <v>3444</v>
      </c>
    </row>
    <row r="4" ht="254" customHeight="1" spans="1:2">
      <c r="A4" s="5" t="s">
        <v>3445</v>
      </c>
      <c r="B4" s="6" t="s">
        <v>3446</v>
      </c>
    </row>
    <row r="5" ht="280" customHeight="1" spans="1:2">
      <c r="A5" s="5" t="s">
        <v>3447</v>
      </c>
      <c r="B5" s="6" t="s">
        <v>3448</v>
      </c>
    </row>
    <row r="6" ht="234" customHeight="1" spans="1:2">
      <c r="A6" s="5" t="s">
        <v>3449</v>
      </c>
      <c r="B6" s="6" t="s">
        <v>3450</v>
      </c>
    </row>
    <row r="7" ht="210" customHeight="1" spans="1:2">
      <c r="A7" s="5" t="s">
        <v>3451</v>
      </c>
      <c r="B7" s="6" t="s">
        <v>3452</v>
      </c>
    </row>
    <row r="8" ht="199" customHeight="1" spans="1:2">
      <c r="A8" s="5" t="s">
        <v>3453</v>
      </c>
      <c r="B8" s="6" t="s">
        <v>3454</v>
      </c>
    </row>
    <row r="9" ht="163" customHeight="1" spans="1:2">
      <c r="A9" s="5" t="s">
        <v>3455</v>
      </c>
      <c r="B9" s="6" t="s">
        <v>3456</v>
      </c>
    </row>
  </sheetData>
  <mergeCells count="1">
    <mergeCell ref="A1:B1"/>
  </mergeCells>
  <pageMargins left="0.75" right="0.75" top="1" bottom="1" header="0.509027777777778" footer="0.509027777777778"/>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B0F0"/>
  </sheetPr>
  <dimension ref="A1:E44"/>
  <sheetViews>
    <sheetView showGridLines="0" showZeros="0" view="pageBreakPreview" zoomScaleNormal="90" workbookViewId="0">
      <pane ySplit="3" topLeftCell="A25" activePane="bottomLeft" state="frozen"/>
      <selection/>
      <selection pane="bottomLeft" activeCell="E37" sqref="E37"/>
    </sheetView>
  </sheetViews>
  <sheetFormatPr defaultColWidth="9" defaultRowHeight="15.6" outlineLevelCol="4"/>
  <cols>
    <col min="1" max="1" width="14.5" style="157" customWidth="1"/>
    <col min="2" max="2" width="50.75" style="157" customWidth="1"/>
    <col min="3" max="5" width="20.6296296296296" style="157" customWidth="1"/>
    <col min="6" max="16384" width="9" style="253"/>
  </cols>
  <sheetData>
    <row r="1" ht="45" customHeight="1" spans="1:5">
      <c r="A1" s="319"/>
      <c r="B1" s="319" t="s">
        <v>197</v>
      </c>
      <c r="C1" s="319"/>
      <c r="D1" s="319"/>
      <c r="E1" s="319"/>
    </row>
    <row r="2" ht="18.95" customHeight="1" spans="2:5">
      <c r="B2" s="457"/>
      <c r="C2" s="322"/>
      <c r="D2" s="322"/>
      <c r="E2" s="458" t="s">
        <v>71</v>
      </c>
    </row>
    <row r="3" s="454" customFormat="1" ht="45" customHeight="1" spans="1:5">
      <c r="A3" s="459" t="s">
        <v>72</v>
      </c>
      <c r="B3" s="325" t="s">
        <v>73</v>
      </c>
      <c r="C3" s="258" t="s">
        <v>198</v>
      </c>
      <c r="D3" s="258" t="s">
        <v>75</v>
      </c>
      <c r="E3" s="258" t="s">
        <v>199</v>
      </c>
    </row>
    <row r="4" ht="32.1" customHeight="1" spans="1:5">
      <c r="A4" s="460" t="s">
        <v>77</v>
      </c>
      <c r="B4" s="461" t="s">
        <v>78</v>
      </c>
      <c r="C4" s="462">
        <v>264018</v>
      </c>
      <c r="D4" s="311">
        <v>297415</v>
      </c>
      <c r="E4" s="349">
        <f t="shared" ref="E4:E8" si="0">IF(C4&gt;0,D4/C4-1,IF(C4&lt;0,-(D4/C4-1),""))</f>
        <v>0.126</v>
      </c>
    </row>
    <row r="5" ht="32.1" customHeight="1" spans="1:5">
      <c r="A5" s="336" t="s">
        <v>79</v>
      </c>
      <c r="B5" s="463" t="s">
        <v>80</v>
      </c>
      <c r="C5" s="464">
        <v>98963</v>
      </c>
      <c r="D5" s="465">
        <v>102261</v>
      </c>
      <c r="E5" s="349">
        <f t="shared" si="0"/>
        <v>0.033</v>
      </c>
    </row>
    <row r="6" ht="32.1" customHeight="1" spans="1:5">
      <c r="A6" s="336" t="s">
        <v>81</v>
      </c>
      <c r="B6" s="463" t="s">
        <v>82</v>
      </c>
      <c r="C6" s="466">
        <v>25028</v>
      </c>
      <c r="D6" s="465">
        <v>28157</v>
      </c>
      <c r="E6" s="349">
        <f t="shared" si="0"/>
        <v>0.125</v>
      </c>
    </row>
    <row r="7" ht="32.1" customHeight="1" spans="1:5">
      <c r="A7" s="336" t="s">
        <v>83</v>
      </c>
      <c r="B7" s="463" t="s">
        <v>84</v>
      </c>
      <c r="C7" s="467">
        <v>4600</v>
      </c>
      <c r="D7" s="465">
        <v>6764</v>
      </c>
      <c r="E7" s="349">
        <f t="shared" si="0"/>
        <v>0.47</v>
      </c>
    </row>
    <row r="8" customFormat="1" ht="32.1" customHeight="1" spans="1:5">
      <c r="A8" s="468" t="s">
        <v>85</v>
      </c>
      <c r="B8" s="469" t="s">
        <v>86</v>
      </c>
      <c r="C8" s="470">
        <v>94</v>
      </c>
      <c r="D8" s="465">
        <v>95</v>
      </c>
      <c r="E8" s="349">
        <f t="shared" si="0"/>
        <v>0.011</v>
      </c>
    </row>
    <row r="9" ht="32.1" customHeight="1" spans="1:5">
      <c r="A9" s="336" t="s">
        <v>87</v>
      </c>
      <c r="B9" s="463" t="s">
        <v>88</v>
      </c>
      <c r="C9" s="471">
        <v>13720</v>
      </c>
      <c r="D9" s="465">
        <v>15218</v>
      </c>
      <c r="E9" s="349">
        <f t="shared" ref="E9:E17" si="1">IF(C9&gt;0,D9/C9-1,IF(C9&lt;0,-(D9/C9-1),""))</f>
        <v>0.109</v>
      </c>
    </row>
    <row r="10" customFormat="1" ht="32.1" customHeight="1" spans="1:5">
      <c r="A10" s="468" t="s">
        <v>89</v>
      </c>
      <c r="B10" s="469" t="s">
        <v>90</v>
      </c>
      <c r="C10" s="470">
        <v>7930</v>
      </c>
      <c r="D10" s="465">
        <v>9600</v>
      </c>
      <c r="E10" s="349">
        <f t="shared" si="1"/>
        <v>0.211</v>
      </c>
    </row>
    <row r="11" customFormat="1" ht="32.1" customHeight="1" spans="1:5">
      <c r="A11" s="468" t="s">
        <v>91</v>
      </c>
      <c r="B11" s="469" t="s">
        <v>92</v>
      </c>
      <c r="C11" s="470">
        <v>6440</v>
      </c>
      <c r="D11" s="465">
        <v>6800</v>
      </c>
      <c r="E11" s="349">
        <f t="shared" si="1"/>
        <v>0.056</v>
      </c>
    </row>
    <row r="12" customFormat="1" ht="32.1" customHeight="1" spans="1:5">
      <c r="A12" s="468" t="s">
        <v>93</v>
      </c>
      <c r="B12" s="469" t="s">
        <v>94</v>
      </c>
      <c r="C12" s="470">
        <v>6650</v>
      </c>
      <c r="D12" s="465">
        <v>6600</v>
      </c>
      <c r="E12" s="349">
        <f t="shared" si="1"/>
        <v>-0.008</v>
      </c>
    </row>
    <row r="13" customFormat="1" ht="32.1" customHeight="1" spans="1:5">
      <c r="A13" s="468" t="s">
        <v>95</v>
      </c>
      <c r="B13" s="469" t="s">
        <v>96</v>
      </c>
      <c r="C13" s="470">
        <f>34000+5480</f>
        <v>39480</v>
      </c>
      <c r="D13" s="465">
        <v>71000</v>
      </c>
      <c r="E13" s="349">
        <f t="shared" si="1"/>
        <v>0.798</v>
      </c>
    </row>
    <row r="14" customFormat="1" ht="32.1" customHeight="1" spans="1:5">
      <c r="A14" s="468" t="s">
        <v>97</v>
      </c>
      <c r="B14" s="469" t="s">
        <v>98</v>
      </c>
      <c r="C14" s="470">
        <v>1700</v>
      </c>
      <c r="D14" s="465">
        <v>2700</v>
      </c>
      <c r="E14" s="349">
        <f t="shared" si="1"/>
        <v>0.588</v>
      </c>
    </row>
    <row r="15" ht="32.1" customHeight="1" spans="1:5">
      <c r="A15" s="336" t="s">
        <v>99</v>
      </c>
      <c r="B15" s="463" t="s">
        <v>100</v>
      </c>
      <c r="C15" s="472">
        <v>7297</v>
      </c>
      <c r="D15" s="465">
        <v>5000</v>
      </c>
      <c r="E15" s="349">
        <f t="shared" si="1"/>
        <v>-0.315</v>
      </c>
    </row>
    <row r="16" customFormat="1" ht="32.1" customHeight="1" spans="1:5">
      <c r="A16" s="468" t="s">
        <v>101</v>
      </c>
      <c r="B16" s="469" t="s">
        <v>102</v>
      </c>
      <c r="C16" s="470">
        <v>51000</v>
      </c>
      <c r="D16" s="465">
        <v>43000</v>
      </c>
      <c r="E16" s="349">
        <f t="shared" si="1"/>
        <v>-0.157</v>
      </c>
    </row>
    <row r="17" customFormat="1" ht="32.1" customHeight="1" spans="1:5">
      <c r="A17" s="468" t="s">
        <v>103</v>
      </c>
      <c r="B17" s="469" t="s">
        <v>104</v>
      </c>
      <c r="C17" s="473"/>
      <c r="D17" s="474"/>
      <c r="E17" s="349" t="str">
        <f t="shared" ref="E17:E40" si="2">IF(C17&gt;0,D17/C17-1,IF(C17&lt;0,-(D17/C17-1),""))</f>
        <v/>
      </c>
    </row>
    <row r="18" customFormat="1" ht="32.1" customHeight="1" spans="1:5">
      <c r="A18" s="468" t="s">
        <v>105</v>
      </c>
      <c r="B18" s="469" t="s">
        <v>106</v>
      </c>
      <c r="C18" s="470">
        <v>16</v>
      </c>
      <c r="D18" s="465">
        <v>220</v>
      </c>
      <c r="E18" s="349">
        <f t="shared" si="2"/>
        <v>12.75</v>
      </c>
    </row>
    <row r="19" customFormat="1" ht="32.1" customHeight="1" spans="1:5">
      <c r="A19" s="535" t="s">
        <v>200</v>
      </c>
      <c r="B19" s="469" t="s">
        <v>108</v>
      </c>
      <c r="C19" s="470">
        <v>1100</v>
      </c>
      <c r="D19" s="474"/>
      <c r="E19" s="349">
        <f t="shared" si="2"/>
        <v>-1</v>
      </c>
    </row>
    <row r="20" ht="32.1" customHeight="1" spans="1:5">
      <c r="A20" s="333" t="s">
        <v>109</v>
      </c>
      <c r="B20" s="461" t="s">
        <v>110</v>
      </c>
      <c r="C20" s="462">
        <v>26152</v>
      </c>
      <c r="D20" s="311">
        <v>21385</v>
      </c>
      <c r="E20" s="349">
        <f t="shared" si="2"/>
        <v>-0.182</v>
      </c>
    </row>
    <row r="21" ht="32.1" customHeight="1" spans="1:5">
      <c r="A21" s="475" t="s">
        <v>111</v>
      </c>
      <c r="B21" s="463" t="s">
        <v>112</v>
      </c>
      <c r="C21" s="476">
        <v>13635</v>
      </c>
      <c r="D21" s="465">
        <v>7601</v>
      </c>
      <c r="E21" s="349">
        <f t="shared" si="2"/>
        <v>-0.443</v>
      </c>
    </row>
    <row r="22" ht="32.1" customHeight="1" spans="1:5">
      <c r="A22" s="336" t="s">
        <v>113</v>
      </c>
      <c r="B22" s="477" t="s">
        <v>114</v>
      </c>
      <c r="C22" s="478">
        <v>3200</v>
      </c>
      <c r="D22" s="465">
        <v>6500</v>
      </c>
      <c r="E22" s="349">
        <f t="shared" si="2"/>
        <v>1.031</v>
      </c>
    </row>
    <row r="23" ht="32.1" customHeight="1" spans="1:5">
      <c r="A23" s="336" t="s">
        <v>115</v>
      </c>
      <c r="B23" s="463" t="s">
        <v>116</v>
      </c>
      <c r="C23" s="479">
        <v>6200</v>
      </c>
      <c r="D23" s="465">
        <v>3576</v>
      </c>
      <c r="E23" s="349">
        <f t="shared" si="2"/>
        <v>-0.423</v>
      </c>
    </row>
    <row r="24" ht="32.1" customHeight="1" spans="1:5">
      <c r="A24" s="336" t="s">
        <v>117</v>
      </c>
      <c r="B24" s="463" t="s">
        <v>118</v>
      </c>
      <c r="C24" s="473"/>
      <c r="D24" s="474"/>
      <c r="E24" s="349" t="str">
        <f t="shared" si="2"/>
        <v/>
      </c>
    </row>
    <row r="25" ht="32.1" customHeight="1" spans="1:5">
      <c r="A25" s="336" t="s">
        <v>119</v>
      </c>
      <c r="B25" s="463" t="s">
        <v>120</v>
      </c>
      <c r="C25" s="480">
        <v>2700</v>
      </c>
      <c r="D25" s="465">
        <v>1878</v>
      </c>
      <c r="E25" s="349">
        <f t="shared" si="2"/>
        <v>-0.304</v>
      </c>
    </row>
    <row r="26" customFormat="1" ht="32.1" customHeight="1" spans="1:5">
      <c r="A26" s="468" t="s">
        <v>121</v>
      </c>
      <c r="B26" s="469" t="s">
        <v>122</v>
      </c>
      <c r="C26" s="473"/>
      <c r="D26" s="474"/>
      <c r="E26" s="349" t="str">
        <f t="shared" si="2"/>
        <v/>
      </c>
    </row>
    <row r="27" ht="32.1" customHeight="1" spans="1:5">
      <c r="A27" s="336" t="s">
        <v>123</v>
      </c>
      <c r="B27" s="463" t="s">
        <v>124</v>
      </c>
      <c r="C27" s="481">
        <v>19</v>
      </c>
      <c r="D27" s="465">
        <v>350</v>
      </c>
      <c r="E27" s="349">
        <f t="shared" si="2"/>
        <v>17.421</v>
      </c>
    </row>
    <row r="28" ht="32.1" customHeight="1" spans="1:5">
      <c r="A28" s="336" t="s">
        <v>125</v>
      </c>
      <c r="B28" s="463" t="s">
        <v>126</v>
      </c>
      <c r="C28" s="482">
        <v>398</v>
      </c>
      <c r="D28" s="465">
        <v>1480</v>
      </c>
      <c r="E28" s="349">
        <f t="shared" si="2"/>
        <v>2.719</v>
      </c>
    </row>
    <row r="29" ht="32.1" customHeight="1" spans="1:5">
      <c r="A29" s="336"/>
      <c r="B29" s="463"/>
      <c r="C29" s="473"/>
      <c r="D29" s="309"/>
      <c r="E29" s="349" t="str">
        <f t="shared" si="2"/>
        <v/>
      </c>
    </row>
    <row r="30" s="321" customFormat="1" ht="32.1" customHeight="1" spans="1:5">
      <c r="A30" s="483"/>
      <c r="B30" s="484" t="s">
        <v>127</v>
      </c>
      <c r="C30" s="485">
        <f>C4+C20</f>
        <v>290170</v>
      </c>
      <c r="D30" s="486">
        <v>318800</v>
      </c>
      <c r="E30" s="349">
        <f t="shared" si="2"/>
        <v>0.099</v>
      </c>
    </row>
    <row r="31" ht="32.1" customHeight="1" spans="1:5">
      <c r="A31" s="333">
        <v>105</v>
      </c>
      <c r="B31" s="487" t="s">
        <v>128</v>
      </c>
      <c r="C31" s="453"/>
      <c r="D31" s="453"/>
      <c r="E31" s="349" t="str">
        <f t="shared" si="2"/>
        <v/>
      </c>
    </row>
    <row r="32" ht="32.1" customHeight="1" spans="1:5">
      <c r="A32" s="488">
        <v>110</v>
      </c>
      <c r="B32" s="489" t="s">
        <v>129</v>
      </c>
      <c r="C32" s="105">
        <f>SUM(C33:C39)</f>
        <v>203029</v>
      </c>
      <c r="D32" s="453">
        <v>169409</v>
      </c>
      <c r="E32" s="349">
        <f t="shared" si="2"/>
        <v>-0.166</v>
      </c>
    </row>
    <row r="33" ht="32.1" customHeight="1" spans="1:5">
      <c r="A33" s="359">
        <v>11001</v>
      </c>
      <c r="B33" s="304" t="s">
        <v>130</v>
      </c>
      <c r="C33" s="490">
        <v>34095</v>
      </c>
      <c r="D33" s="473">
        <v>34095</v>
      </c>
      <c r="E33" s="349">
        <f t="shared" si="2"/>
        <v>0</v>
      </c>
    </row>
    <row r="34" ht="32.1" customHeight="1" spans="1:5">
      <c r="A34" s="359"/>
      <c r="B34" s="304" t="s">
        <v>131</v>
      </c>
      <c r="C34" s="473">
        <v>144936</v>
      </c>
      <c r="D34" s="473">
        <v>119396</v>
      </c>
      <c r="E34" s="349">
        <f t="shared" si="2"/>
        <v>-0.176</v>
      </c>
    </row>
    <row r="35" ht="32.1" customHeight="1" spans="1:5">
      <c r="A35" s="359">
        <v>11006</v>
      </c>
      <c r="B35" s="304" t="s">
        <v>201</v>
      </c>
      <c r="C35" s="473"/>
      <c r="D35" s="473"/>
      <c r="E35" s="349" t="str">
        <f t="shared" si="2"/>
        <v/>
      </c>
    </row>
    <row r="36" ht="32.1" customHeight="1" spans="1:5">
      <c r="A36" s="359">
        <v>11008</v>
      </c>
      <c r="B36" s="304" t="s">
        <v>132</v>
      </c>
      <c r="C36" s="491">
        <v>7565</v>
      </c>
      <c r="D36" s="473">
        <v>5883</v>
      </c>
      <c r="E36" s="349">
        <f t="shared" si="2"/>
        <v>-0.222</v>
      </c>
    </row>
    <row r="37" ht="32.1" customHeight="1" spans="1:5">
      <c r="A37" s="359">
        <v>11009</v>
      </c>
      <c r="B37" s="304" t="s">
        <v>133</v>
      </c>
      <c r="C37" s="491">
        <v>35</v>
      </c>
      <c r="D37" s="473">
        <v>35</v>
      </c>
      <c r="E37" s="349">
        <f t="shared" si="2"/>
        <v>0</v>
      </c>
    </row>
    <row r="38" s="455" customFormat="1" ht="32.1" customHeight="1" spans="1:5">
      <c r="A38" s="492">
        <v>11013</v>
      </c>
      <c r="B38" s="493" t="s">
        <v>134</v>
      </c>
      <c r="C38" s="491"/>
      <c r="D38" s="494"/>
      <c r="E38" s="349" t="str">
        <f t="shared" si="2"/>
        <v/>
      </c>
    </row>
    <row r="39" s="456" customFormat="1" ht="32.1" customHeight="1" spans="1:5">
      <c r="A39" s="359">
        <v>11015</v>
      </c>
      <c r="B39" s="310" t="s">
        <v>135</v>
      </c>
      <c r="C39" s="491">
        <v>16398</v>
      </c>
      <c r="D39" s="473">
        <v>10000</v>
      </c>
      <c r="E39" s="349">
        <f t="shared" si="2"/>
        <v>-0.39</v>
      </c>
    </row>
    <row r="40" ht="32.1" customHeight="1" spans="1:5">
      <c r="A40" s="495"/>
      <c r="B40" s="496" t="s">
        <v>136</v>
      </c>
      <c r="C40" s="497">
        <v>493199</v>
      </c>
      <c r="D40" s="453">
        <v>488209</v>
      </c>
      <c r="E40" s="349">
        <f t="shared" si="2"/>
        <v>-0.01</v>
      </c>
    </row>
    <row r="41" spans="4:4">
      <c r="D41" s="498"/>
    </row>
    <row r="42" spans="4:4">
      <c r="D42" s="498"/>
    </row>
    <row r="43" spans="4:4">
      <c r="D43" s="498"/>
    </row>
    <row r="44" spans="4:4">
      <c r="D44" s="498"/>
    </row>
  </sheetData>
  <mergeCells count="1">
    <mergeCell ref="B1:E1"/>
  </mergeCells>
  <conditionalFormatting sqref="E2">
    <cfRule type="cellIs" dxfId="0" priority="39" stopIfTrue="1" operator="lessThanOrEqual">
      <formula>-1</formula>
    </cfRule>
  </conditionalFormatting>
  <conditionalFormatting sqref="C4">
    <cfRule type="expression" dxfId="3" priority="4" stopIfTrue="1">
      <formula>"len($A:$A)=3"</formula>
    </cfRule>
  </conditionalFormatting>
  <conditionalFormatting sqref="D4">
    <cfRule type="expression" dxfId="1" priority="2" stopIfTrue="1">
      <formula>"len($A:$A)=3"</formula>
    </cfRule>
  </conditionalFormatting>
  <conditionalFormatting sqref="C20">
    <cfRule type="expression" dxfId="3" priority="5" stopIfTrue="1">
      <formula>"len($A:$A)=3"</formula>
    </cfRule>
  </conditionalFormatting>
  <conditionalFormatting sqref="A31:B31">
    <cfRule type="expression" dxfId="1" priority="45" stopIfTrue="1">
      <formula>"len($A:$A)=3"</formula>
    </cfRule>
  </conditionalFormatting>
  <conditionalFormatting sqref="C32">
    <cfRule type="expression" dxfId="3" priority="3" stopIfTrue="1">
      <formula>"len($A:$A)=3"</formula>
    </cfRule>
  </conditionalFormatting>
  <conditionalFormatting sqref="D32">
    <cfRule type="expression" dxfId="1" priority="44" stopIfTrue="1">
      <formula>"len($A:$A)=3"</formula>
    </cfRule>
  </conditionalFormatting>
  <conditionalFormatting sqref="B4:B6">
    <cfRule type="expression" dxfId="1" priority="38" stopIfTrue="1">
      <formula>"len($A:$A)=3"</formula>
    </cfRule>
  </conditionalFormatting>
  <conditionalFormatting sqref="B7:B8">
    <cfRule type="expression" dxfId="1" priority="37" stopIfTrue="1">
      <formula>"len($A:$A)=3"</formula>
    </cfRule>
  </conditionalFormatting>
  <conditionalFormatting sqref="B38:B39">
    <cfRule type="expression" dxfId="1" priority="13" stopIfTrue="1">
      <formula>"len($A:$A)=3"</formula>
    </cfRule>
    <cfRule type="expression" dxfId="1" priority="14" stopIfTrue="1">
      <formula>"len($A:$A)=3"</formula>
    </cfRule>
  </conditionalFormatting>
  <conditionalFormatting sqref="C36:C39">
    <cfRule type="expression" dxfId="3" priority="6" stopIfTrue="1">
      <formula>"len($A:$A)=3"</formula>
    </cfRule>
  </conditionalFormatting>
  <conditionalFormatting sqref="A4:B28">
    <cfRule type="expression" dxfId="1" priority="35" stopIfTrue="1">
      <formula>"len($A:$A)=3"</formula>
    </cfRule>
  </conditionalFormatting>
  <conditionalFormatting sqref="D4 D20 D29">
    <cfRule type="expression" dxfId="1" priority="1" stopIfTrue="1">
      <formula>"len($A:$A)=3"</formula>
    </cfRule>
  </conditionalFormatting>
  <conditionalFormatting sqref="A29:B29 B40 B41:C58 D40:D44">
    <cfRule type="expression" dxfId="1" priority="46" stopIfTrue="1">
      <formula>"len($A:$A)=3"</formula>
    </cfRule>
  </conditionalFormatting>
  <conditionalFormatting sqref="B29 B31 D32">
    <cfRule type="expression" dxfId="1" priority="58" stopIfTrue="1">
      <formula>"len($A:$A)=3"</formula>
    </cfRule>
  </conditionalFormatting>
  <conditionalFormatting sqref="A32:B32 A35:B35">
    <cfRule type="expression" dxfId="1" priority="18" stopIfTrue="1">
      <formula>"len($A:$A)=3"</formula>
    </cfRule>
  </conditionalFormatting>
  <conditionalFormatting sqref="B32:B34 B39">
    <cfRule type="expression" dxfId="1" priority="19" stopIfTrue="1">
      <formula>"len($A:$A)=3"</formula>
    </cfRule>
  </conditionalFormatting>
  <conditionalFormatting sqref="A33:B34">
    <cfRule type="expression" dxfId="1" priority="17" stopIfTrue="1">
      <formula>"len($A:$A)=3"</formula>
    </cfRule>
  </conditionalFormatting>
  <conditionalFormatting sqref="A36:B44">
    <cfRule type="expression" dxfId="1" priority="15" stopIfTrue="1">
      <formula>"len($A:$A)=3"</formula>
    </cfRule>
  </conditionalFormatting>
  <conditionalFormatting sqref="A38:B39">
    <cfRule type="expression" dxfId="1" priority="1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00B0F0"/>
  </sheetPr>
  <dimension ref="A1:G1367"/>
  <sheetViews>
    <sheetView showGridLines="0" showZeros="0" view="pageBreakPreview" zoomScaleNormal="100" workbookViewId="0">
      <pane xSplit="1" ySplit="3" topLeftCell="B1296" activePane="bottomRight" state="frozen"/>
      <selection/>
      <selection pane="topRight"/>
      <selection pane="bottomLeft"/>
      <selection pane="bottomRight" activeCell="E1314" sqref="E1314"/>
    </sheetView>
  </sheetViews>
  <sheetFormatPr defaultColWidth="9" defaultRowHeight="15.6" outlineLevelCol="6"/>
  <cols>
    <col min="1" max="1" width="19.1296296296296" style="155" customWidth="1"/>
    <col min="2" max="2" width="50.6296296296296" style="155" customWidth="1"/>
    <col min="3" max="4" width="20.6296296296296" style="404" customWidth="1"/>
    <col min="5" max="5" width="20.6296296296296" style="318" customWidth="1"/>
    <col min="6" max="6" width="9" style="155"/>
    <col min="7" max="7" width="14.3333333333333" style="405"/>
    <col min="8" max="16384" width="9" style="155"/>
  </cols>
  <sheetData>
    <row r="1" s="225" customFormat="1" ht="45" customHeight="1" spans="2:7">
      <c r="B1" s="406" t="s">
        <v>202</v>
      </c>
      <c r="C1" s="407"/>
      <c r="D1" s="407"/>
      <c r="E1" s="406"/>
      <c r="G1" s="408"/>
    </row>
    <row r="2" s="225" customFormat="1" ht="20.1" customHeight="1" spans="1:7">
      <c r="A2" s="409"/>
      <c r="B2" s="410"/>
      <c r="C2" s="411"/>
      <c r="D2" s="412"/>
      <c r="E2" s="413" t="s">
        <v>71</v>
      </c>
      <c r="G2" s="408"/>
    </row>
    <row r="3" s="156" customFormat="1" ht="45" customHeight="1" spans="1:7">
      <c r="A3" s="414" t="s">
        <v>72</v>
      </c>
      <c r="B3" s="415" t="s">
        <v>73</v>
      </c>
      <c r="C3" s="416" t="s">
        <v>198</v>
      </c>
      <c r="D3" s="416" t="s">
        <v>75</v>
      </c>
      <c r="E3" s="414" t="s">
        <v>199</v>
      </c>
      <c r="G3" s="417"/>
    </row>
    <row r="4" ht="36" customHeight="1" spans="1:5">
      <c r="A4" s="418" t="s">
        <v>138</v>
      </c>
      <c r="B4" s="282" t="s">
        <v>139</v>
      </c>
      <c r="C4" s="419">
        <v>55581</v>
      </c>
      <c r="D4" s="420">
        <v>62759</v>
      </c>
      <c r="E4" s="290">
        <f>IF(C4&gt;0,D4/C4-1,IF(C4&lt;0,-(D4/C4-1),""))</f>
        <v>0.129</v>
      </c>
    </row>
    <row r="5" ht="36" customHeight="1" spans="1:5">
      <c r="A5" s="418" t="s">
        <v>203</v>
      </c>
      <c r="B5" s="282" t="s">
        <v>204</v>
      </c>
      <c r="C5" s="421">
        <f>SUM(C6:C16)</f>
        <v>1307</v>
      </c>
      <c r="D5" s="420">
        <v>1114</v>
      </c>
      <c r="E5" s="290">
        <f t="shared" ref="E5:E68" si="0">IF(C5&gt;0,D5/C5-1,IF(C5&lt;0,-(D5/C5-1),""))</f>
        <v>-0.148</v>
      </c>
    </row>
    <row r="6" ht="36" customHeight="1" spans="1:5">
      <c r="A6" s="422" t="s">
        <v>205</v>
      </c>
      <c r="B6" s="286" t="s">
        <v>206</v>
      </c>
      <c r="C6" s="423">
        <v>710</v>
      </c>
      <c r="D6" s="423">
        <v>726</v>
      </c>
      <c r="E6" s="290">
        <f t="shared" si="0"/>
        <v>0.023</v>
      </c>
    </row>
    <row r="7" ht="36" customHeight="1" spans="1:5">
      <c r="A7" s="422" t="s">
        <v>207</v>
      </c>
      <c r="B7" s="286" t="s">
        <v>208</v>
      </c>
      <c r="C7" s="424">
        <v>0</v>
      </c>
      <c r="D7" s="425"/>
      <c r="E7" s="290" t="str">
        <f t="shared" si="0"/>
        <v/>
      </c>
    </row>
    <row r="8" ht="36" customHeight="1" spans="1:5">
      <c r="A8" s="422" t="s">
        <v>209</v>
      </c>
      <c r="B8" s="286" t="s">
        <v>210</v>
      </c>
      <c r="C8" s="424">
        <v>0</v>
      </c>
      <c r="D8" s="425"/>
      <c r="E8" s="290" t="str">
        <f t="shared" si="0"/>
        <v/>
      </c>
    </row>
    <row r="9" ht="36" customHeight="1" spans="1:5">
      <c r="A9" s="422" t="s">
        <v>211</v>
      </c>
      <c r="B9" s="286" t="s">
        <v>212</v>
      </c>
      <c r="C9" s="426">
        <v>64</v>
      </c>
      <c r="D9" s="425">
        <v>120</v>
      </c>
      <c r="E9" s="290">
        <f t="shared" si="0"/>
        <v>0.875</v>
      </c>
    </row>
    <row r="10" ht="36" customHeight="1" spans="1:5">
      <c r="A10" s="422" t="s">
        <v>213</v>
      </c>
      <c r="B10" s="286" t="s">
        <v>214</v>
      </c>
      <c r="C10" s="424">
        <v>0</v>
      </c>
      <c r="D10" s="425"/>
      <c r="E10" s="290" t="str">
        <f t="shared" si="0"/>
        <v/>
      </c>
    </row>
    <row r="11" ht="36" customHeight="1" spans="1:5">
      <c r="A11" s="422" t="s">
        <v>215</v>
      </c>
      <c r="B11" s="286" t="s">
        <v>216</v>
      </c>
      <c r="C11" s="424">
        <v>0</v>
      </c>
      <c r="D11" s="425"/>
      <c r="E11" s="290" t="str">
        <f t="shared" si="0"/>
        <v/>
      </c>
    </row>
    <row r="12" ht="36" customHeight="1" spans="1:5">
      <c r="A12" s="422" t="s">
        <v>217</v>
      </c>
      <c r="B12" s="286" t="s">
        <v>218</v>
      </c>
      <c r="C12" s="424">
        <v>0</v>
      </c>
      <c r="D12" s="425"/>
      <c r="E12" s="290" t="str">
        <f t="shared" si="0"/>
        <v/>
      </c>
    </row>
    <row r="13" ht="36" customHeight="1" spans="1:5">
      <c r="A13" s="422" t="s">
        <v>219</v>
      </c>
      <c r="B13" s="286" t="s">
        <v>220</v>
      </c>
      <c r="C13" s="426">
        <v>141</v>
      </c>
      <c r="D13" s="425">
        <v>163</v>
      </c>
      <c r="E13" s="290">
        <f t="shared" si="0"/>
        <v>0.156</v>
      </c>
    </row>
    <row r="14" ht="36" customHeight="1" spans="1:5">
      <c r="A14" s="422" t="s">
        <v>221</v>
      </c>
      <c r="B14" s="286" t="s">
        <v>222</v>
      </c>
      <c r="C14" s="424">
        <v>0</v>
      </c>
      <c r="D14" s="425"/>
      <c r="E14" s="290" t="str">
        <f t="shared" si="0"/>
        <v/>
      </c>
    </row>
    <row r="15" ht="36" customHeight="1" spans="1:5">
      <c r="A15" s="422" t="s">
        <v>223</v>
      </c>
      <c r="B15" s="286" t="s">
        <v>224</v>
      </c>
      <c r="C15" s="426">
        <v>10</v>
      </c>
      <c r="D15" s="425">
        <v>8</v>
      </c>
      <c r="E15" s="290">
        <f t="shared" si="0"/>
        <v>-0.2</v>
      </c>
    </row>
    <row r="16" ht="36" customHeight="1" spans="1:5">
      <c r="A16" s="422" t="s">
        <v>225</v>
      </c>
      <c r="B16" s="286" t="s">
        <v>226</v>
      </c>
      <c r="C16" s="426">
        <v>382</v>
      </c>
      <c r="D16" s="425">
        <v>97</v>
      </c>
      <c r="E16" s="290">
        <f t="shared" si="0"/>
        <v>-0.746</v>
      </c>
    </row>
    <row r="17" ht="36" customHeight="1" spans="1:5">
      <c r="A17" s="418" t="s">
        <v>227</v>
      </c>
      <c r="B17" s="282" t="s">
        <v>228</v>
      </c>
      <c r="C17" s="421">
        <f>SUM(C18:C25)</f>
        <v>1109</v>
      </c>
      <c r="D17" s="420">
        <v>878</v>
      </c>
      <c r="E17" s="290">
        <f t="shared" si="0"/>
        <v>-0.208</v>
      </c>
    </row>
    <row r="18" ht="36" customHeight="1" spans="1:5">
      <c r="A18" s="422" t="s">
        <v>229</v>
      </c>
      <c r="B18" s="286" t="s">
        <v>206</v>
      </c>
      <c r="C18" s="426">
        <v>630</v>
      </c>
      <c r="D18" s="404">
        <v>700</v>
      </c>
      <c r="E18" s="290">
        <f t="shared" si="0"/>
        <v>0.111</v>
      </c>
    </row>
    <row r="19" ht="36" customHeight="1" spans="1:5">
      <c r="A19" s="422" t="s">
        <v>230</v>
      </c>
      <c r="B19" s="286" t="s">
        <v>208</v>
      </c>
      <c r="C19" s="424"/>
      <c r="D19" s="425"/>
      <c r="E19" s="290" t="str">
        <f t="shared" si="0"/>
        <v/>
      </c>
    </row>
    <row r="20" ht="36" customHeight="1" spans="1:5">
      <c r="A20" s="422" t="s">
        <v>231</v>
      </c>
      <c r="B20" s="286" t="s">
        <v>210</v>
      </c>
      <c r="C20" s="424"/>
      <c r="D20" s="425"/>
      <c r="E20" s="290" t="str">
        <f t="shared" si="0"/>
        <v/>
      </c>
    </row>
    <row r="21" ht="36" customHeight="1" spans="1:5">
      <c r="A21" s="422" t="s">
        <v>232</v>
      </c>
      <c r="B21" s="286" t="s">
        <v>233</v>
      </c>
      <c r="C21" s="426">
        <v>54</v>
      </c>
      <c r="D21" s="425">
        <v>77</v>
      </c>
      <c r="E21" s="290">
        <f t="shared" si="0"/>
        <v>0.426</v>
      </c>
    </row>
    <row r="22" ht="36" customHeight="1" spans="1:5">
      <c r="A22" s="422" t="s">
        <v>234</v>
      </c>
      <c r="B22" s="286" t="s">
        <v>235</v>
      </c>
      <c r="C22" s="426">
        <v>18</v>
      </c>
      <c r="D22" s="425">
        <v>23</v>
      </c>
      <c r="E22" s="290">
        <f t="shared" si="0"/>
        <v>0.278</v>
      </c>
    </row>
    <row r="23" ht="36" customHeight="1" spans="1:5">
      <c r="A23" s="422" t="s">
        <v>236</v>
      </c>
      <c r="B23" s="286" t="s">
        <v>237</v>
      </c>
      <c r="C23" s="426">
        <v>32</v>
      </c>
      <c r="D23" s="425">
        <v>2</v>
      </c>
      <c r="E23" s="290">
        <f t="shared" si="0"/>
        <v>-0.938</v>
      </c>
    </row>
    <row r="24" ht="36" customHeight="1" spans="1:5">
      <c r="A24" s="422" t="s">
        <v>238</v>
      </c>
      <c r="B24" s="286" t="s">
        <v>224</v>
      </c>
      <c r="C24" s="424"/>
      <c r="D24" s="425"/>
      <c r="E24" s="290" t="str">
        <f t="shared" si="0"/>
        <v/>
      </c>
    </row>
    <row r="25" ht="36" customHeight="1" spans="1:5">
      <c r="A25" s="422" t="s">
        <v>239</v>
      </c>
      <c r="B25" s="286" t="s">
        <v>240</v>
      </c>
      <c r="C25" s="426">
        <v>375</v>
      </c>
      <c r="D25" s="425">
        <v>76</v>
      </c>
      <c r="E25" s="290">
        <f t="shared" si="0"/>
        <v>-0.797</v>
      </c>
    </row>
    <row r="26" ht="36" customHeight="1" spans="1:5">
      <c r="A26" s="418" t="s">
        <v>241</v>
      </c>
      <c r="B26" s="282" t="s">
        <v>242</v>
      </c>
      <c r="C26" s="421">
        <f>SUM(C27:C36)</f>
        <v>15731</v>
      </c>
      <c r="D26" s="420">
        <v>21497</v>
      </c>
      <c r="E26" s="290">
        <f t="shared" si="0"/>
        <v>0.367</v>
      </c>
    </row>
    <row r="27" ht="36" customHeight="1" spans="1:5">
      <c r="A27" s="422" t="s">
        <v>243</v>
      </c>
      <c r="B27" s="286" t="s">
        <v>206</v>
      </c>
      <c r="C27" s="426">
        <v>5302</v>
      </c>
      <c r="D27" s="425">
        <v>10951</v>
      </c>
      <c r="E27" s="290">
        <f t="shared" si="0"/>
        <v>1.065</v>
      </c>
    </row>
    <row r="28" ht="36" customHeight="1" spans="1:5">
      <c r="A28" s="422" t="s">
        <v>244</v>
      </c>
      <c r="B28" s="286" t="s">
        <v>208</v>
      </c>
      <c r="C28" s="424"/>
      <c r="D28" s="425"/>
      <c r="E28" s="290" t="str">
        <f t="shared" si="0"/>
        <v/>
      </c>
    </row>
    <row r="29" ht="36" customHeight="1" spans="1:5">
      <c r="A29" s="422" t="s">
        <v>245</v>
      </c>
      <c r="B29" s="286" t="s">
        <v>210</v>
      </c>
      <c r="C29" s="426">
        <v>56</v>
      </c>
      <c r="D29" s="425"/>
      <c r="E29" s="290">
        <f t="shared" si="0"/>
        <v>-1</v>
      </c>
    </row>
    <row r="30" ht="36" customHeight="1" spans="1:5">
      <c r="A30" s="422" t="s">
        <v>246</v>
      </c>
      <c r="B30" s="286" t="s">
        <v>247</v>
      </c>
      <c r="C30" s="424"/>
      <c r="D30" s="425"/>
      <c r="E30" s="290" t="str">
        <f t="shared" si="0"/>
        <v/>
      </c>
    </row>
    <row r="31" ht="36" customHeight="1" spans="1:5">
      <c r="A31" s="422" t="s">
        <v>248</v>
      </c>
      <c r="B31" s="286" t="s">
        <v>249</v>
      </c>
      <c r="C31" s="424"/>
      <c r="D31" s="425"/>
      <c r="E31" s="290" t="str">
        <f t="shared" si="0"/>
        <v/>
      </c>
    </row>
    <row r="32" ht="36" customHeight="1" spans="1:5">
      <c r="A32" s="422" t="s">
        <v>250</v>
      </c>
      <c r="B32" s="286" t="s">
        <v>251</v>
      </c>
      <c r="C32" s="424">
        <v>0</v>
      </c>
      <c r="D32" s="425">
        <v>0</v>
      </c>
      <c r="E32" s="290" t="str">
        <f t="shared" si="0"/>
        <v/>
      </c>
    </row>
    <row r="33" ht="36" customHeight="1" spans="1:5">
      <c r="A33" s="422" t="s">
        <v>252</v>
      </c>
      <c r="B33" s="286" t="s">
        <v>253</v>
      </c>
      <c r="C33" s="426">
        <v>80</v>
      </c>
      <c r="D33" s="425">
        <v>72</v>
      </c>
      <c r="E33" s="290">
        <f t="shared" si="0"/>
        <v>-0.1</v>
      </c>
    </row>
    <row r="34" ht="36" customHeight="1" spans="1:5">
      <c r="A34" s="422" t="s">
        <v>254</v>
      </c>
      <c r="B34" s="286" t="s">
        <v>255</v>
      </c>
      <c r="C34" s="424"/>
      <c r="D34" s="425"/>
      <c r="E34" s="290" t="str">
        <f t="shared" si="0"/>
        <v/>
      </c>
    </row>
    <row r="35" ht="36" customHeight="1" spans="1:5">
      <c r="A35" s="422" t="s">
        <v>256</v>
      </c>
      <c r="B35" s="286" t="s">
        <v>224</v>
      </c>
      <c r="C35" s="426">
        <v>4889</v>
      </c>
      <c r="D35" s="425">
        <v>5455</v>
      </c>
      <c r="E35" s="290">
        <f t="shared" si="0"/>
        <v>0.116</v>
      </c>
    </row>
    <row r="36" ht="36" customHeight="1" spans="1:5">
      <c r="A36" s="427" t="s">
        <v>257</v>
      </c>
      <c r="B36" s="286" t="s">
        <v>258</v>
      </c>
      <c r="C36" s="426">
        <v>5404</v>
      </c>
      <c r="D36" s="425">
        <v>5019</v>
      </c>
      <c r="E36" s="290">
        <f t="shared" si="0"/>
        <v>-0.071</v>
      </c>
    </row>
    <row r="37" ht="36" customHeight="1" spans="1:5">
      <c r="A37" s="418" t="s">
        <v>259</v>
      </c>
      <c r="B37" s="282" t="s">
        <v>260</v>
      </c>
      <c r="C37" s="421">
        <f>SUM(C38:C47)</f>
        <v>1564</v>
      </c>
      <c r="D37" s="420">
        <v>1541</v>
      </c>
      <c r="E37" s="290">
        <f t="shared" si="0"/>
        <v>-0.015</v>
      </c>
    </row>
    <row r="38" ht="36" customHeight="1" spans="1:5">
      <c r="A38" s="422" t="s">
        <v>261</v>
      </c>
      <c r="B38" s="286" t="s">
        <v>206</v>
      </c>
      <c r="C38" s="426">
        <v>510</v>
      </c>
      <c r="D38" s="425">
        <v>501</v>
      </c>
      <c r="E38" s="290">
        <f t="shared" si="0"/>
        <v>-0.018</v>
      </c>
    </row>
    <row r="39" ht="36" customHeight="1" spans="1:5">
      <c r="A39" s="422" t="s">
        <v>262</v>
      </c>
      <c r="B39" s="286" t="s">
        <v>208</v>
      </c>
      <c r="C39" s="424"/>
      <c r="D39" s="425"/>
      <c r="E39" s="290" t="str">
        <f t="shared" si="0"/>
        <v/>
      </c>
    </row>
    <row r="40" ht="36" customHeight="1" spans="1:5">
      <c r="A40" s="422" t="s">
        <v>263</v>
      </c>
      <c r="B40" s="286" t="s">
        <v>210</v>
      </c>
      <c r="C40" s="424"/>
      <c r="D40" s="425"/>
      <c r="E40" s="290" t="str">
        <f t="shared" si="0"/>
        <v/>
      </c>
    </row>
    <row r="41" ht="36" customHeight="1" spans="1:5">
      <c r="A41" s="422" t="s">
        <v>264</v>
      </c>
      <c r="B41" s="286" t="s">
        <v>265</v>
      </c>
      <c r="C41" s="426">
        <v>13</v>
      </c>
      <c r="D41" s="425">
        <v>3</v>
      </c>
      <c r="E41" s="290">
        <f t="shared" si="0"/>
        <v>-0.769</v>
      </c>
    </row>
    <row r="42" ht="36" customHeight="1" spans="1:5">
      <c r="A42" s="422" t="s">
        <v>266</v>
      </c>
      <c r="B42" s="286" t="s">
        <v>267</v>
      </c>
      <c r="C42" s="426">
        <v>324</v>
      </c>
      <c r="D42" s="425">
        <v>424</v>
      </c>
      <c r="E42" s="290">
        <f t="shared" si="0"/>
        <v>0.309</v>
      </c>
    </row>
    <row r="43" ht="36" customHeight="1" spans="1:5">
      <c r="A43" s="422" t="s">
        <v>268</v>
      </c>
      <c r="B43" s="286" t="s">
        <v>269</v>
      </c>
      <c r="C43" s="426">
        <v>58</v>
      </c>
      <c r="D43" s="425">
        <v>240</v>
      </c>
      <c r="E43" s="290">
        <f t="shared" si="0"/>
        <v>3.138</v>
      </c>
    </row>
    <row r="44" ht="36" customHeight="1" spans="1:5">
      <c r="A44" s="422" t="s">
        <v>270</v>
      </c>
      <c r="B44" s="286" t="s">
        <v>271</v>
      </c>
      <c r="C44" s="424"/>
      <c r="D44" s="425"/>
      <c r="E44" s="290" t="str">
        <f t="shared" si="0"/>
        <v/>
      </c>
    </row>
    <row r="45" ht="36" customHeight="1" spans="1:5">
      <c r="A45" s="422" t="s">
        <v>272</v>
      </c>
      <c r="B45" s="286" t="s">
        <v>273</v>
      </c>
      <c r="C45" s="426">
        <v>5</v>
      </c>
      <c r="D45" s="425">
        <v>3</v>
      </c>
      <c r="E45" s="290">
        <f t="shared" si="0"/>
        <v>-0.4</v>
      </c>
    </row>
    <row r="46" ht="36" customHeight="1" spans="1:5">
      <c r="A46" s="422" t="s">
        <v>274</v>
      </c>
      <c r="B46" s="286" t="s">
        <v>224</v>
      </c>
      <c r="C46" s="426">
        <v>86</v>
      </c>
      <c r="D46" s="425">
        <v>88</v>
      </c>
      <c r="E46" s="290">
        <f t="shared" si="0"/>
        <v>0.023</v>
      </c>
    </row>
    <row r="47" ht="36" customHeight="1" spans="1:5">
      <c r="A47" s="422" t="s">
        <v>275</v>
      </c>
      <c r="B47" s="286" t="s">
        <v>276</v>
      </c>
      <c r="C47" s="426">
        <v>568</v>
      </c>
      <c r="D47" s="425">
        <v>282</v>
      </c>
      <c r="E47" s="290">
        <f t="shared" si="0"/>
        <v>-0.504</v>
      </c>
    </row>
    <row r="48" ht="36" customHeight="1" spans="1:5">
      <c r="A48" s="418" t="s">
        <v>277</v>
      </c>
      <c r="B48" s="282" t="s">
        <v>278</v>
      </c>
      <c r="C48" s="421">
        <f>SUM(C49:C58)</f>
        <v>911</v>
      </c>
      <c r="D48" s="420">
        <v>976</v>
      </c>
      <c r="E48" s="290">
        <f t="shared" si="0"/>
        <v>0.071</v>
      </c>
    </row>
    <row r="49" ht="36" customHeight="1" spans="1:5">
      <c r="A49" s="422" t="s">
        <v>279</v>
      </c>
      <c r="B49" s="286" t="s">
        <v>206</v>
      </c>
      <c r="C49" s="426">
        <v>182</v>
      </c>
      <c r="D49" s="425">
        <v>185</v>
      </c>
      <c r="E49" s="290">
        <f t="shared" si="0"/>
        <v>0.016</v>
      </c>
    </row>
    <row r="50" ht="36" customHeight="1" spans="1:5">
      <c r="A50" s="422" t="s">
        <v>280</v>
      </c>
      <c r="B50" s="286" t="s">
        <v>208</v>
      </c>
      <c r="C50" s="424">
        <v>0</v>
      </c>
      <c r="D50" s="425"/>
      <c r="E50" s="290" t="str">
        <f t="shared" si="0"/>
        <v/>
      </c>
    </row>
    <row r="51" ht="36" customHeight="1" spans="1:5">
      <c r="A51" s="422" t="s">
        <v>281</v>
      </c>
      <c r="B51" s="286" t="s">
        <v>210</v>
      </c>
      <c r="C51" s="424">
        <v>0</v>
      </c>
      <c r="D51" s="425"/>
      <c r="E51" s="290" t="str">
        <f t="shared" si="0"/>
        <v/>
      </c>
    </row>
    <row r="52" ht="36" customHeight="1" spans="1:5">
      <c r="A52" s="422" t="s">
        <v>282</v>
      </c>
      <c r="B52" s="286" t="s">
        <v>283</v>
      </c>
      <c r="C52" s="424">
        <v>0</v>
      </c>
      <c r="D52" s="425"/>
      <c r="E52" s="290" t="str">
        <f t="shared" si="0"/>
        <v/>
      </c>
    </row>
    <row r="53" ht="36" customHeight="1" spans="1:5">
      <c r="A53" s="422" t="s">
        <v>284</v>
      </c>
      <c r="B53" s="286" t="s">
        <v>285</v>
      </c>
      <c r="C53" s="426">
        <v>8</v>
      </c>
      <c r="D53" s="425"/>
      <c r="E53" s="290">
        <f t="shared" si="0"/>
        <v>-1</v>
      </c>
    </row>
    <row r="54" ht="36" customHeight="1" spans="1:5">
      <c r="A54" s="422" t="s">
        <v>286</v>
      </c>
      <c r="B54" s="286" t="s">
        <v>287</v>
      </c>
      <c r="C54" s="424">
        <v>0</v>
      </c>
      <c r="D54" s="425"/>
      <c r="E54" s="290" t="str">
        <f t="shared" si="0"/>
        <v/>
      </c>
    </row>
    <row r="55" ht="36" customHeight="1" spans="1:5">
      <c r="A55" s="422" t="s">
        <v>288</v>
      </c>
      <c r="B55" s="286" t="s">
        <v>289</v>
      </c>
      <c r="C55" s="426">
        <v>20</v>
      </c>
      <c r="D55" s="425">
        <v>14</v>
      </c>
      <c r="E55" s="290">
        <f t="shared" si="0"/>
        <v>-0.3</v>
      </c>
    </row>
    <row r="56" ht="36" customHeight="1" spans="1:5">
      <c r="A56" s="422" t="s">
        <v>290</v>
      </c>
      <c r="B56" s="286" t="s">
        <v>291</v>
      </c>
      <c r="C56" s="426">
        <v>86</v>
      </c>
      <c r="D56" s="425">
        <v>107</v>
      </c>
      <c r="E56" s="290">
        <f t="shared" si="0"/>
        <v>0.244</v>
      </c>
    </row>
    <row r="57" ht="36" customHeight="1" spans="1:5">
      <c r="A57" s="422" t="s">
        <v>292</v>
      </c>
      <c r="B57" s="286" t="s">
        <v>224</v>
      </c>
      <c r="C57" s="426">
        <v>409</v>
      </c>
      <c r="D57" s="425">
        <v>465</v>
      </c>
      <c r="E57" s="290">
        <f t="shared" si="0"/>
        <v>0.137</v>
      </c>
    </row>
    <row r="58" ht="36" customHeight="1" spans="1:5">
      <c r="A58" s="422" t="s">
        <v>293</v>
      </c>
      <c r="B58" s="286" t="s">
        <v>294</v>
      </c>
      <c r="C58" s="426">
        <v>206</v>
      </c>
      <c r="D58" s="425">
        <v>205</v>
      </c>
      <c r="E58" s="290">
        <f t="shared" si="0"/>
        <v>-0.005</v>
      </c>
    </row>
    <row r="59" ht="36" customHeight="1" spans="1:5">
      <c r="A59" s="418" t="s">
        <v>295</v>
      </c>
      <c r="B59" s="282" t="s">
        <v>296</v>
      </c>
      <c r="C59" s="421">
        <f>SUM(C60:C69)</f>
        <v>3320</v>
      </c>
      <c r="D59" s="420">
        <v>4613</v>
      </c>
      <c r="E59" s="290">
        <f t="shared" si="0"/>
        <v>0.389</v>
      </c>
    </row>
    <row r="60" ht="36" customHeight="1" spans="1:5">
      <c r="A60" s="422" t="s">
        <v>297</v>
      </c>
      <c r="B60" s="286" t="s">
        <v>206</v>
      </c>
      <c r="C60" s="426">
        <v>904</v>
      </c>
      <c r="D60" s="425">
        <v>998</v>
      </c>
      <c r="E60" s="290">
        <f t="shared" si="0"/>
        <v>0.104</v>
      </c>
    </row>
    <row r="61" ht="36" customHeight="1" spans="1:5">
      <c r="A61" s="422" t="s">
        <v>298</v>
      </c>
      <c r="B61" s="286" t="s">
        <v>208</v>
      </c>
      <c r="C61" s="424">
        <v>0</v>
      </c>
      <c r="D61" s="425"/>
      <c r="E61" s="290" t="str">
        <f t="shared" si="0"/>
        <v/>
      </c>
    </row>
    <row r="62" ht="36" customHeight="1" spans="1:5">
      <c r="A62" s="422" t="s">
        <v>299</v>
      </c>
      <c r="B62" s="286" t="s">
        <v>210</v>
      </c>
      <c r="C62" s="424">
        <v>0</v>
      </c>
      <c r="D62" s="425"/>
      <c r="E62" s="290" t="str">
        <f t="shared" si="0"/>
        <v/>
      </c>
    </row>
    <row r="63" ht="36" customHeight="1" spans="1:5">
      <c r="A63" s="422" t="s">
        <v>300</v>
      </c>
      <c r="B63" s="286" t="s">
        <v>301</v>
      </c>
      <c r="C63" s="424">
        <v>0</v>
      </c>
      <c r="D63" s="425"/>
      <c r="E63" s="290" t="str">
        <f t="shared" si="0"/>
        <v/>
      </c>
    </row>
    <row r="64" ht="36" customHeight="1" spans="1:5">
      <c r="A64" s="422" t="s">
        <v>302</v>
      </c>
      <c r="B64" s="286" t="s">
        <v>303</v>
      </c>
      <c r="C64" s="424">
        <v>0</v>
      </c>
      <c r="D64" s="425">
        <v>300</v>
      </c>
      <c r="E64" s="290" t="str">
        <f t="shared" si="0"/>
        <v/>
      </c>
    </row>
    <row r="65" ht="36" customHeight="1" spans="1:5">
      <c r="A65" s="422" t="s">
        <v>304</v>
      </c>
      <c r="B65" s="286" t="s">
        <v>305</v>
      </c>
      <c r="C65" s="424">
        <v>0</v>
      </c>
      <c r="D65" s="425"/>
      <c r="E65" s="290" t="str">
        <f t="shared" si="0"/>
        <v/>
      </c>
    </row>
    <row r="66" ht="36" customHeight="1" spans="1:5">
      <c r="A66" s="422" t="s">
        <v>306</v>
      </c>
      <c r="B66" s="286" t="s">
        <v>307</v>
      </c>
      <c r="C66" s="424">
        <v>0</v>
      </c>
      <c r="D66" s="425"/>
      <c r="E66" s="290" t="str">
        <f t="shared" si="0"/>
        <v/>
      </c>
    </row>
    <row r="67" ht="36" customHeight="1" spans="1:5">
      <c r="A67" s="422" t="s">
        <v>308</v>
      </c>
      <c r="B67" s="286" t="s">
        <v>309</v>
      </c>
      <c r="C67" s="426">
        <v>452</v>
      </c>
      <c r="D67" s="425">
        <v>1214</v>
      </c>
      <c r="E67" s="290">
        <f t="shared" si="0"/>
        <v>1.686</v>
      </c>
    </row>
    <row r="68" ht="36" customHeight="1" spans="1:5">
      <c r="A68" s="422" t="s">
        <v>310</v>
      </c>
      <c r="B68" s="286" t="s">
        <v>224</v>
      </c>
      <c r="C68" s="426">
        <v>105</v>
      </c>
      <c r="D68" s="425">
        <v>176</v>
      </c>
      <c r="E68" s="290">
        <f t="shared" si="0"/>
        <v>0.676</v>
      </c>
    </row>
    <row r="69" ht="36" customHeight="1" spans="1:5">
      <c r="A69" s="422" t="s">
        <v>311</v>
      </c>
      <c r="B69" s="286" t="s">
        <v>312</v>
      </c>
      <c r="C69" s="426">
        <v>1859</v>
      </c>
      <c r="D69" s="425">
        <v>1925</v>
      </c>
      <c r="E69" s="290">
        <f t="shared" ref="E69:E132" si="1">IF(C69&gt;0,D69/C69-1,IF(C69&lt;0,-(D69/C69-1),""))</f>
        <v>0.036</v>
      </c>
    </row>
    <row r="70" ht="36" customHeight="1" spans="1:5">
      <c r="A70" s="418" t="s">
        <v>313</v>
      </c>
      <c r="B70" s="282" t="s">
        <v>314</v>
      </c>
      <c r="C70" s="421">
        <v>3740</v>
      </c>
      <c r="D70" s="420">
        <v>1000</v>
      </c>
      <c r="E70" s="290">
        <f t="shared" si="1"/>
        <v>-0.733</v>
      </c>
    </row>
    <row r="71" ht="36" customHeight="1" spans="1:5">
      <c r="A71" s="422" t="s">
        <v>315</v>
      </c>
      <c r="B71" s="286" t="s">
        <v>206</v>
      </c>
      <c r="C71" s="424"/>
      <c r="D71" s="425"/>
      <c r="E71" s="290" t="str">
        <f t="shared" si="1"/>
        <v/>
      </c>
    </row>
    <row r="72" ht="36" customHeight="1" spans="1:5">
      <c r="A72" s="422" t="s">
        <v>316</v>
      </c>
      <c r="B72" s="286" t="s">
        <v>208</v>
      </c>
      <c r="C72" s="424">
        <v>0</v>
      </c>
      <c r="D72" s="425"/>
      <c r="E72" s="290" t="str">
        <f t="shared" si="1"/>
        <v/>
      </c>
    </row>
    <row r="73" ht="36" customHeight="1" spans="1:5">
      <c r="A73" s="422" t="s">
        <v>317</v>
      </c>
      <c r="B73" s="286" t="s">
        <v>210</v>
      </c>
      <c r="C73" s="424">
        <v>0</v>
      </c>
      <c r="D73" s="425"/>
      <c r="E73" s="290" t="str">
        <f t="shared" si="1"/>
        <v/>
      </c>
    </row>
    <row r="74" ht="36" customHeight="1" spans="1:5">
      <c r="A74" s="422" t="s">
        <v>318</v>
      </c>
      <c r="B74" s="286" t="s">
        <v>319</v>
      </c>
      <c r="C74" s="424">
        <v>0</v>
      </c>
      <c r="D74" s="425"/>
      <c r="E74" s="290" t="str">
        <f t="shared" si="1"/>
        <v/>
      </c>
    </row>
    <row r="75" ht="36" customHeight="1" spans="1:5">
      <c r="A75" s="422" t="s">
        <v>320</v>
      </c>
      <c r="B75" s="286" t="s">
        <v>321</v>
      </c>
      <c r="C75" s="424">
        <v>0</v>
      </c>
      <c r="D75" s="425"/>
      <c r="E75" s="290" t="str">
        <f t="shared" si="1"/>
        <v/>
      </c>
    </row>
    <row r="76" ht="36" customHeight="1" spans="1:5">
      <c r="A76" s="422" t="s">
        <v>322</v>
      </c>
      <c r="B76" s="286" t="s">
        <v>323</v>
      </c>
      <c r="C76" s="424"/>
      <c r="D76" s="425"/>
      <c r="E76" s="290" t="str">
        <f t="shared" si="1"/>
        <v/>
      </c>
    </row>
    <row r="77" ht="36" customHeight="1" spans="1:5">
      <c r="A77" s="422" t="s">
        <v>324</v>
      </c>
      <c r="B77" s="286" t="s">
        <v>325</v>
      </c>
      <c r="C77" s="424">
        <v>0</v>
      </c>
      <c r="D77" s="425"/>
      <c r="E77" s="290" t="str">
        <f t="shared" si="1"/>
        <v/>
      </c>
    </row>
    <row r="78" ht="36" customHeight="1" spans="1:5">
      <c r="A78" s="422" t="s">
        <v>326</v>
      </c>
      <c r="B78" s="286" t="s">
        <v>327</v>
      </c>
      <c r="C78" s="424">
        <v>0</v>
      </c>
      <c r="D78" s="425"/>
      <c r="E78" s="290" t="str">
        <f t="shared" si="1"/>
        <v/>
      </c>
    </row>
    <row r="79" ht="36" customHeight="1" spans="1:5">
      <c r="A79" s="422" t="s">
        <v>328</v>
      </c>
      <c r="B79" s="286" t="s">
        <v>307</v>
      </c>
      <c r="C79" s="424">
        <v>0</v>
      </c>
      <c r="D79" s="425"/>
      <c r="E79" s="290" t="str">
        <f t="shared" si="1"/>
        <v/>
      </c>
    </row>
    <row r="80" ht="36" customHeight="1" spans="1:5">
      <c r="A80" s="428">
        <v>2010710</v>
      </c>
      <c r="B80" s="286" t="s">
        <v>329</v>
      </c>
      <c r="C80" s="424">
        <v>0</v>
      </c>
      <c r="D80" s="425"/>
      <c r="E80" s="290" t="str">
        <f t="shared" si="1"/>
        <v/>
      </c>
    </row>
    <row r="81" ht="36" customHeight="1" spans="1:5">
      <c r="A81" s="422" t="s">
        <v>330</v>
      </c>
      <c r="B81" s="286" t="s">
        <v>224</v>
      </c>
      <c r="C81" s="424"/>
      <c r="D81" s="425"/>
      <c r="E81" s="290" t="str">
        <f t="shared" si="1"/>
        <v/>
      </c>
    </row>
    <row r="82" ht="36" customHeight="1" spans="1:5">
      <c r="A82" s="422" t="s">
        <v>331</v>
      </c>
      <c r="B82" s="286" t="s">
        <v>332</v>
      </c>
      <c r="C82" s="426">
        <v>3740</v>
      </c>
      <c r="D82" s="425">
        <v>1000</v>
      </c>
      <c r="E82" s="290">
        <f t="shared" si="1"/>
        <v>-0.733</v>
      </c>
    </row>
    <row r="83" ht="36" customHeight="1" spans="1:5">
      <c r="A83" s="418" t="s">
        <v>333</v>
      </c>
      <c r="B83" s="282" t="s">
        <v>334</v>
      </c>
      <c r="C83" s="429">
        <v>355</v>
      </c>
      <c r="D83" s="420">
        <v>394</v>
      </c>
      <c r="E83" s="290">
        <f t="shared" si="1"/>
        <v>0.11</v>
      </c>
    </row>
    <row r="84" ht="36" customHeight="1" spans="1:5">
      <c r="A84" s="422" t="s">
        <v>335</v>
      </c>
      <c r="B84" s="286" t="s">
        <v>206</v>
      </c>
      <c r="C84" s="424"/>
      <c r="D84" s="425"/>
      <c r="E84" s="290" t="str">
        <f t="shared" si="1"/>
        <v/>
      </c>
    </row>
    <row r="85" ht="36" customHeight="1" spans="1:5">
      <c r="A85" s="422" t="s">
        <v>336</v>
      </c>
      <c r="B85" s="286" t="s">
        <v>208</v>
      </c>
      <c r="C85" s="424">
        <v>0</v>
      </c>
      <c r="D85" s="425"/>
      <c r="E85" s="290" t="str">
        <f t="shared" si="1"/>
        <v/>
      </c>
    </row>
    <row r="86" ht="36" customHeight="1" spans="1:5">
      <c r="A86" s="422" t="s">
        <v>337</v>
      </c>
      <c r="B86" s="286" t="s">
        <v>210</v>
      </c>
      <c r="C86" s="424"/>
      <c r="D86" s="425"/>
      <c r="E86" s="290" t="str">
        <f t="shared" si="1"/>
        <v/>
      </c>
    </row>
    <row r="87" ht="36" customHeight="1" spans="1:5">
      <c r="A87" s="422" t="s">
        <v>338</v>
      </c>
      <c r="B87" s="286" t="s">
        <v>339</v>
      </c>
      <c r="C87" s="424">
        <v>355</v>
      </c>
      <c r="D87" s="425">
        <v>254</v>
      </c>
      <c r="E87" s="290">
        <f t="shared" si="1"/>
        <v>-0.285</v>
      </c>
    </row>
    <row r="88" ht="36" customHeight="1" spans="1:5">
      <c r="A88" s="422" t="s">
        <v>340</v>
      </c>
      <c r="B88" s="286" t="s">
        <v>341</v>
      </c>
      <c r="C88" s="424"/>
      <c r="D88" s="425"/>
      <c r="E88" s="290" t="str">
        <f t="shared" si="1"/>
        <v/>
      </c>
    </row>
    <row r="89" ht="36" customHeight="1" spans="1:5">
      <c r="A89" s="422" t="s">
        <v>342</v>
      </c>
      <c r="B89" s="286" t="s">
        <v>307</v>
      </c>
      <c r="C89" s="424">
        <v>0</v>
      </c>
      <c r="D89" s="425"/>
      <c r="E89" s="290" t="str">
        <f t="shared" si="1"/>
        <v/>
      </c>
    </row>
    <row r="90" ht="36" customHeight="1" spans="1:5">
      <c r="A90" s="422" t="s">
        <v>343</v>
      </c>
      <c r="B90" s="286" t="s">
        <v>224</v>
      </c>
      <c r="C90" s="424"/>
      <c r="D90" s="425"/>
      <c r="E90" s="290" t="str">
        <f t="shared" si="1"/>
        <v/>
      </c>
    </row>
    <row r="91" ht="36" customHeight="1" spans="1:5">
      <c r="A91" s="422" t="s">
        <v>344</v>
      </c>
      <c r="B91" s="286" t="s">
        <v>345</v>
      </c>
      <c r="C91" s="424"/>
      <c r="D91" s="425">
        <v>140</v>
      </c>
      <c r="E91" s="290" t="str">
        <f t="shared" si="1"/>
        <v/>
      </c>
    </row>
    <row r="92" ht="36" customHeight="1" spans="1:5">
      <c r="A92" s="418" t="s">
        <v>346</v>
      </c>
      <c r="B92" s="282" t="s">
        <v>347</v>
      </c>
      <c r="C92" s="421"/>
      <c r="D92" s="420"/>
      <c r="E92" s="290" t="str">
        <f t="shared" si="1"/>
        <v/>
      </c>
    </row>
    <row r="93" ht="36" customHeight="1" spans="1:5">
      <c r="A93" s="422" t="s">
        <v>348</v>
      </c>
      <c r="B93" s="286" t="s">
        <v>206</v>
      </c>
      <c r="C93" s="424">
        <v>0</v>
      </c>
      <c r="D93" s="425"/>
      <c r="E93" s="290" t="str">
        <f t="shared" si="1"/>
        <v/>
      </c>
    </row>
    <row r="94" ht="36" customHeight="1" spans="1:5">
      <c r="A94" s="422" t="s">
        <v>349</v>
      </c>
      <c r="B94" s="286" t="s">
        <v>208</v>
      </c>
      <c r="C94" s="424">
        <v>0</v>
      </c>
      <c r="D94" s="425"/>
      <c r="E94" s="290" t="str">
        <f t="shared" si="1"/>
        <v/>
      </c>
    </row>
    <row r="95" ht="36" customHeight="1" spans="1:5">
      <c r="A95" s="422" t="s">
        <v>350</v>
      </c>
      <c r="B95" s="286" t="s">
        <v>210</v>
      </c>
      <c r="C95" s="424">
        <v>0</v>
      </c>
      <c r="D95" s="425"/>
      <c r="E95" s="290" t="str">
        <f t="shared" si="1"/>
        <v/>
      </c>
    </row>
    <row r="96" ht="36" customHeight="1" spans="1:5">
      <c r="A96" s="422" t="s">
        <v>351</v>
      </c>
      <c r="B96" s="286" t="s">
        <v>352</v>
      </c>
      <c r="C96" s="424"/>
      <c r="D96" s="425"/>
      <c r="E96" s="290" t="str">
        <f t="shared" si="1"/>
        <v/>
      </c>
    </row>
    <row r="97" ht="36" customHeight="1" spans="1:5">
      <c r="A97" s="422" t="s">
        <v>353</v>
      </c>
      <c r="B97" s="286" t="s">
        <v>354</v>
      </c>
      <c r="C97" s="424">
        <v>0</v>
      </c>
      <c r="D97" s="425"/>
      <c r="E97" s="290" t="str">
        <f t="shared" si="1"/>
        <v/>
      </c>
    </row>
    <row r="98" ht="36" customHeight="1" spans="1:5">
      <c r="A98" s="422" t="s">
        <v>355</v>
      </c>
      <c r="B98" s="286" t="s">
        <v>307</v>
      </c>
      <c r="C98" s="424">
        <v>0</v>
      </c>
      <c r="D98" s="425"/>
      <c r="E98" s="290" t="str">
        <f t="shared" si="1"/>
        <v/>
      </c>
    </row>
    <row r="99" ht="36" customHeight="1" spans="1:5">
      <c r="A99" s="422" t="s">
        <v>356</v>
      </c>
      <c r="B99" s="286" t="s">
        <v>357</v>
      </c>
      <c r="C99" s="424">
        <v>0</v>
      </c>
      <c r="D99" s="425"/>
      <c r="E99" s="290" t="str">
        <f t="shared" si="1"/>
        <v/>
      </c>
    </row>
    <row r="100" ht="36" customHeight="1" spans="1:5">
      <c r="A100" s="422" t="s">
        <v>358</v>
      </c>
      <c r="B100" s="286" t="s">
        <v>359</v>
      </c>
      <c r="C100" s="424">
        <v>0</v>
      </c>
      <c r="D100" s="425"/>
      <c r="E100" s="290" t="str">
        <f t="shared" si="1"/>
        <v/>
      </c>
    </row>
    <row r="101" ht="36" customHeight="1" spans="1:5">
      <c r="A101" s="422" t="s">
        <v>360</v>
      </c>
      <c r="B101" s="286" t="s">
        <v>361</v>
      </c>
      <c r="C101" s="424">
        <v>0</v>
      </c>
      <c r="D101" s="425"/>
      <c r="E101" s="290" t="str">
        <f t="shared" si="1"/>
        <v/>
      </c>
    </row>
    <row r="102" ht="36" customHeight="1" spans="1:5">
      <c r="A102" s="422" t="s">
        <v>362</v>
      </c>
      <c r="B102" s="286" t="s">
        <v>363</v>
      </c>
      <c r="C102" s="424">
        <v>0</v>
      </c>
      <c r="D102" s="425"/>
      <c r="E102" s="290" t="str">
        <f t="shared" si="1"/>
        <v/>
      </c>
    </row>
    <row r="103" ht="36" customHeight="1" spans="1:5">
      <c r="A103" s="422" t="s">
        <v>364</v>
      </c>
      <c r="B103" s="286" t="s">
        <v>224</v>
      </c>
      <c r="C103" s="424">
        <v>0</v>
      </c>
      <c r="D103" s="425"/>
      <c r="E103" s="290" t="str">
        <f t="shared" si="1"/>
        <v/>
      </c>
    </row>
    <row r="104" ht="36" customHeight="1" spans="1:5">
      <c r="A104" s="422" t="s">
        <v>365</v>
      </c>
      <c r="B104" s="286" t="s">
        <v>366</v>
      </c>
      <c r="C104" s="424"/>
      <c r="D104" s="425"/>
      <c r="E104" s="290" t="str">
        <f t="shared" si="1"/>
        <v/>
      </c>
    </row>
    <row r="105" ht="36" customHeight="1" spans="1:5">
      <c r="A105" s="418" t="s">
        <v>367</v>
      </c>
      <c r="B105" s="282" t="s">
        <v>368</v>
      </c>
      <c r="C105" s="421">
        <f>SUM(C106:C114)</f>
        <v>0</v>
      </c>
      <c r="D105" s="420"/>
      <c r="E105" s="290" t="str">
        <f t="shared" si="1"/>
        <v/>
      </c>
    </row>
    <row r="106" ht="36" customHeight="1" spans="1:5">
      <c r="A106" s="422" t="s">
        <v>369</v>
      </c>
      <c r="B106" s="286" t="s">
        <v>206</v>
      </c>
      <c r="C106" s="426"/>
      <c r="D106" s="425"/>
      <c r="E106" s="290" t="str">
        <f t="shared" si="1"/>
        <v/>
      </c>
    </row>
    <row r="107" ht="36" customHeight="1" spans="1:5">
      <c r="A107" s="422" t="s">
        <v>370</v>
      </c>
      <c r="B107" s="286" t="s">
        <v>208</v>
      </c>
      <c r="C107" s="424">
        <v>0</v>
      </c>
      <c r="D107" s="425"/>
      <c r="E107" s="290" t="str">
        <f t="shared" si="1"/>
        <v/>
      </c>
    </row>
    <row r="108" ht="36" customHeight="1" spans="1:5">
      <c r="A108" s="422" t="s">
        <v>371</v>
      </c>
      <c r="B108" s="286" t="s">
        <v>210</v>
      </c>
      <c r="C108" s="424">
        <v>0</v>
      </c>
      <c r="D108" s="425"/>
      <c r="E108" s="290" t="str">
        <f t="shared" si="1"/>
        <v/>
      </c>
    </row>
    <row r="109" ht="36" customHeight="1" spans="1:5">
      <c r="A109" s="422" t="s">
        <v>372</v>
      </c>
      <c r="B109" s="286" t="s">
        <v>373</v>
      </c>
      <c r="C109" s="424">
        <v>0</v>
      </c>
      <c r="D109" s="425"/>
      <c r="E109" s="290" t="str">
        <f t="shared" si="1"/>
        <v/>
      </c>
    </row>
    <row r="110" ht="36" customHeight="1" spans="1:5">
      <c r="A110" s="422" t="s">
        <v>374</v>
      </c>
      <c r="B110" s="286" t="s">
        <v>375</v>
      </c>
      <c r="C110" s="424">
        <v>0</v>
      </c>
      <c r="D110" s="425"/>
      <c r="E110" s="290" t="str">
        <f t="shared" si="1"/>
        <v/>
      </c>
    </row>
    <row r="111" ht="36" customHeight="1" spans="1:5">
      <c r="A111" s="422" t="s">
        <v>376</v>
      </c>
      <c r="B111" s="286" t="s">
        <v>377</v>
      </c>
      <c r="C111" s="424">
        <v>0</v>
      </c>
      <c r="D111" s="425"/>
      <c r="E111" s="290" t="str">
        <f t="shared" si="1"/>
        <v/>
      </c>
    </row>
    <row r="112" ht="36" customHeight="1" spans="1:5">
      <c r="A112" s="422" t="s">
        <v>378</v>
      </c>
      <c r="B112" s="286" t="s">
        <v>379</v>
      </c>
      <c r="C112" s="424"/>
      <c r="D112" s="425"/>
      <c r="E112" s="290" t="str">
        <f t="shared" si="1"/>
        <v/>
      </c>
    </row>
    <row r="113" ht="36" customHeight="1" spans="1:5">
      <c r="A113" s="422" t="s">
        <v>380</v>
      </c>
      <c r="B113" s="286" t="s">
        <v>224</v>
      </c>
      <c r="C113" s="424"/>
      <c r="D113" s="425"/>
      <c r="E113" s="290" t="str">
        <f t="shared" si="1"/>
        <v/>
      </c>
    </row>
    <row r="114" ht="36" customHeight="1" spans="1:5">
      <c r="A114" s="422" t="s">
        <v>381</v>
      </c>
      <c r="B114" s="286" t="s">
        <v>382</v>
      </c>
      <c r="C114" s="426"/>
      <c r="D114" s="425"/>
      <c r="E114" s="290" t="str">
        <f t="shared" si="1"/>
        <v/>
      </c>
    </row>
    <row r="115" ht="36" customHeight="1" spans="1:5">
      <c r="A115" s="418" t="s">
        <v>383</v>
      </c>
      <c r="B115" s="282" t="s">
        <v>384</v>
      </c>
      <c r="C115" s="421">
        <f>SUM(C116:C123)</f>
        <v>2594</v>
      </c>
      <c r="D115" s="420">
        <v>3228</v>
      </c>
      <c r="E115" s="290">
        <f t="shared" si="1"/>
        <v>0.244</v>
      </c>
    </row>
    <row r="116" ht="36" customHeight="1" spans="1:5">
      <c r="A116" s="422" t="s">
        <v>385</v>
      </c>
      <c r="B116" s="286" t="s">
        <v>206</v>
      </c>
      <c r="C116" s="423">
        <v>2079</v>
      </c>
      <c r="D116" s="425">
        <v>1915</v>
      </c>
      <c r="E116" s="290">
        <f t="shared" si="1"/>
        <v>-0.079</v>
      </c>
    </row>
    <row r="117" ht="36" customHeight="1" spans="1:5">
      <c r="A117" s="422" t="s">
        <v>386</v>
      </c>
      <c r="B117" s="286" t="s">
        <v>208</v>
      </c>
      <c r="C117" s="424">
        <v>0</v>
      </c>
      <c r="D117" s="425"/>
      <c r="E117" s="290" t="str">
        <f t="shared" si="1"/>
        <v/>
      </c>
    </row>
    <row r="118" ht="36" customHeight="1" spans="1:5">
      <c r="A118" s="422" t="s">
        <v>387</v>
      </c>
      <c r="B118" s="286" t="s">
        <v>210</v>
      </c>
      <c r="C118" s="424"/>
      <c r="D118" s="425"/>
      <c r="E118" s="290" t="str">
        <f t="shared" si="1"/>
        <v/>
      </c>
    </row>
    <row r="119" ht="36" customHeight="1" spans="1:5">
      <c r="A119" s="422" t="s">
        <v>388</v>
      </c>
      <c r="B119" s="286" t="s">
        <v>389</v>
      </c>
      <c r="C119" s="424"/>
      <c r="D119" s="425"/>
      <c r="E119" s="290" t="str">
        <f t="shared" si="1"/>
        <v/>
      </c>
    </row>
    <row r="120" ht="36" customHeight="1" spans="1:5">
      <c r="A120" s="422" t="s">
        <v>390</v>
      </c>
      <c r="B120" s="286" t="s">
        <v>391</v>
      </c>
      <c r="C120" s="424">
        <v>0</v>
      </c>
      <c r="D120" s="425"/>
      <c r="E120" s="290" t="str">
        <f t="shared" si="1"/>
        <v/>
      </c>
    </row>
    <row r="121" ht="36" customHeight="1" spans="1:5">
      <c r="A121" s="422" t="s">
        <v>392</v>
      </c>
      <c r="B121" s="286" t="s">
        <v>393</v>
      </c>
      <c r="C121" s="424">
        <v>0</v>
      </c>
      <c r="D121" s="425"/>
      <c r="E121" s="290" t="str">
        <f t="shared" si="1"/>
        <v/>
      </c>
    </row>
    <row r="122" ht="36" customHeight="1" spans="1:5">
      <c r="A122" s="422" t="s">
        <v>394</v>
      </c>
      <c r="B122" s="286" t="s">
        <v>224</v>
      </c>
      <c r="C122" s="424"/>
      <c r="D122" s="425"/>
      <c r="E122" s="290" t="str">
        <f t="shared" si="1"/>
        <v/>
      </c>
    </row>
    <row r="123" ht="36" customHeight="1" spans="1:5">
      <c r="A123" s="422" t="s">
        <v>395</v>
      </c>
      <c r="B123" s="286" t="s">
        <v>396</v>
      </c>
      <c r="C123" s="423">
        <v>515</v>
      </c>
      <c r="D123" s="425">
        <v>1313</v>
      </c>
      <c r="E123" s="290">
        <f t="shared" si="1"/>
        <v>1.55</v>
      </c>
    </row>
    <row r="124" ht="36" customHeight="1" spans="1:5">
      <c r="A124" s="418" t="s">
        <v>397</v>
      </c>
      <c r="B124" s="282" t="s">
        <v>398</v>
      </c>
      <c r="C124" s="421">
        <f>SUM(C125:C134)</f>
        <v>9664</v>
      </c>
      <c r="D124" s="420">
        <v>10065</v>
      </c>
      <c r="E124" s="290">
        <f t="shared" si="1"/>
        <v>0.041</v>
      </c>
    </row>
    <row r="125" ht="36" customHeight="1" spans="1:5">
      <c r="A125" s="422" t="s">
        <v>399</v>
      </c>
      <c r="B125" s="286" t="s">
        <v>206</v>
      </c>
      <c r="C125" s="424">
        <v>294</v>
      </c>
      <c r="D125" s="425">
        <v>293</v>
      </c>
      <c r="E125" s="290">
        <f t="shared" si="1"/>
        <v>-0.003</v>
      </c>
    </row>
    <row r="126" ht="36" customHeight="1" spans="1:5">
      <c r="A126" s="422" t="s">
        <v>400</v>
      </c>
      <c r="B126" s="286" t="s">
        <v>208</v>
      </c>
      <c r="C126" s="424">
        <v>0</v>
      </c>
      <c r="D126" s="425"/>
      <c r="E126" s="290" t="str">
        <f t="shared" si="1"/>
        <v/>
      </c>
    </row>
    <row r="127" ht="36" customHeight="1" spans="1:5">
      <c r="A127" s="422" t="s">
        <v>401</v>
      </c>
      <c r="B127" s="286" t="s">
        <v>210</v>
      </c>
      <c r="C127" s="424"/>
      <c r="D127" s="425"/>
      <c r="E127" s="290" t="str">
        <f t="shared" si="1"/>
        <v/>
      </c>
    </row>
    <row r="128" ht="36" customHeight="1" spans="1:5">
      <c r="A128" s="422" t="s">
        <v>402</v>
      </c>
      <c r="B128" s="286" t="s">
        <v>403</v>
      </c>
      <c r="C128" s="424">
        <v>0</v>
      </c>
      <c r="D128" s="425"/>
      <c r="E128" s="290" t="str">
        <f t="shared" si="1"/>
        <v/>
      </c>
    </row>
    <row r="129" ht="36" customHeight="1" spans="1:5">
      <c r="A129" s="422" t="s">
        <v>404</v>
      </c>
      <c r="B129" s="286" t="s">
        <v>405</v>
      </c>
      <c r="C129" s="424">
        <v>0</v>
      </c>
      <c r="D129" s="425"/>
      <c r="E129" s="290" t="str">
        <f t="shared" si="1"/>
        <v/>
      </c>
    </row>
    <row r="130" ht="36" customHeight="1" spans="1:5">
      <c r="A130" s="422" t="s">
        <v>406</v>
      </c>
      <c r="B130" s="286" t="s">
        <v>407</v>
      </c>
      <c r="C130" s="424">
        <v>0</v>
      </c>
      <c r="D130" s="425"/>
      <c r="E130" s="290" t="str">
        <f t="shared" si="1"/>
        <v/>
      </c>
    </row>
    <row r="131" ht="36" customHeight="1" spans="1:5">
      <c r="A131" s="422" t="s">
        <v>408</v>
      </c>
      <c r="B131" s="286" t="s">
        <v>409</v>
      </c>
      <c r="C131" s="424">
        <v>50</v>
      </c>
      <c r="D131" s="425">
        <v>31</v>
      </c>
      <c r="E131" s="290">
        <f t="shared" si="1"/>
        <v>-0.38</v>
      </c>
    </row>
    <row r="132" ht="36" customHeight="1" spans="1:5">
      <c r="A132" s="422" t="s">
        <v>410</v>
      </c>
      <c r="B132" s="286" t="s">
        <v>411</v>
      </c>
      <c r="C132" s="424">
        <v>9312</v>
      </c>
      <c r="D132" s="425">
        <v>9738</v>
      </c>
      <c r="E132" s="290">
        <f t="shared" si="1"/>
        <v>0.046</v>
      </c>
    </row>
    <row r="133" ht="36" customHeight="1" spans="1:5">
      <c r="A133" s="422" t="s">
        <v>412</v>
      </c>
      <c r="B133" s="286" t="s">
        <v>224</v>
      </c>
      <c r="C133" s="424"/>
      <c r="D133" s="425"/>
      <c r="E133" s="290" t="str">
        <f t="shared" ref="E133:E196" si="2">IF(C133&gt;0,D133/C133-1,IF(C133&lt;0,-(D133/C133-1),""))</f>
        <v/>
      </c>
    </row>
    <row r="134" ht="36" customHeight="1" spans="1:5">
      <c r="A134" s="422" t="s">
        <v>413</v>
      </c>
      <c r="B134" s="286" t="s">
        <v>414</v>
      </c>
      <c r="C134" s="424">
        <v>8</v>
      </c>
      <c r="D134" s="425">
        <v>3</v>
      </c>
      <c r="E134" s="290">
        <f t="shared" si="2"/>
        <v>-0.625</v>
      </c>
    </row>
    <row r="135" ht="36" customHeight="1" spans="1:5">
      <c r="A135" s="418" t="s">
        <v>415</v>
      </c>
      <c r="B135" s="282" t="s">
        <v>416</v>
      </c>
      <c r="C135" s="421"/>
      <c r="D135" s="420"/>
      <c r="E135" s="290" t="str">
        <f t="shared" si="2"/>
        <v/>
      </c>
    </row>
    <row r="136" ht="36" customHeight="1" spans="1:5">
      <c r="A136" s="422" t="s">
        <v>417</v>
      </c>
      <c r="B136" s="286" t="s">
        <v>206</v>
      </c>
      <c r="C136" s="424">
        <v>0</v>
      </c>
      <c r="D136" s="425"/>
      <c r="E136" s="290" t="str">
        <f t="shared" si="2"/>
        <v/>
      </c>
    </row>
    <row r="137" ht="36" customHeight="1" spans="1:5">
      <c r="A137" s="422" t="s">
        <v>418</v>
      </c>
      <c r="B137" s="286" t="s">
        <v>208</v>
      </c>
      <c r="C137" s="424"/>
      <c r="D137" s="425"/>
      <c r="E137" s="290" t="str">
        <f t="shared" si="2"/>
        <v/>
      </c>
    </row>
    <row r="138" ht="36" customHeight="1" spans="1:5">
      <c r="A138" s="422" t="s">
        <v>419</v>
      </c>
      <c r="B138" s="286" t="s">
        <v>210</v>
      </c>
      <c r="C138" s="424">
        <v>0</v>
      </c>
      <c r="D138" s="425"/>
      <c r="E138" s="290" t="str">
        <f t="shared" si="2"/>
        <v/>
      </c>
    </row>
    <row r="139" ht="36" customHeight="1" spans="1:5">
      <c r="A139" s="422" t="s">
        <v>420</v>
      </c>
      <c r="B139" s="286" t="s">
        <v>421</v>
      </c>
      <c r="C139" s="424">
        <v>0</v>
      </c>
      <c r="D139" s="425"/>
      <c r="E139" s="290" t="str">
        <f t="shared" si="2"/>
        <v/>
      </c>
    </row>
    <row r="140" ht="36" customHeight="1" spans="1:5">
      <c r="A140" s="422" t="s">
        <v>422</v>
      </c>
      <c r="B140" s="286" t="s">
        <v>423</v>
      </c>
      <c r="C140" s="424"/>
      <c r="D140" s="425"/>
      <c r="E140" s="290" t="str">
        <f t="shared" si="2"/>
        <v/>
      </c>
    </row>
    <row r="141" ht="36" customHeight="1" spans="1:5">
      <c r="A141" s="422" t="s">
        <v>424</v>
      </c>
      <c r="B141" s="286" t="s">
        <v>425</v>
      </c>
      <c r="C141" s="424"/>
      <c r="D141" s="425"/>
      <c r="E141" s="290" t="str">
        <f t="shared" si="2"/>
        <v/>
      </c>
    </row>
    <row r="142" ht="36" customHeight="1" spans="1:5">
      <c r="A142" s="422" t="s">
        <v>426</v>
      </c>
      <c r="B142" s="286" t="s">
        <v>427</v>
      </c>
      <c r="C142" s="424">
        <v>0</v>
      </c>
      <c r="D142" s="425"/>
      <c r="E142" s="290" t="str">
        <f t="shared" si="2"/>
        <v/>
      </c>
    </row>
    <row r="143" ht="36" customHeight="1" spans="1:5">
      <c r="A143" s="422" t="s">
        <v>428</v>
      </c>
      <c r="B143" s="286" t="s">
        <v>429</v>
      </c>
      <c r="C143" s="424">
        <v>0</v>
      </c>
      <c r="D143" s="425"/>
      <c r="E143" s="290" t="str">
        <f t="shared" si="2"/>
        <v/>
      </c>
    </row>
    <row r="144" ht="36" customHeight="1" spans="1:5">
      <c r="A144" s="422" t="s">
        <v>430</v>
      </c>
      <c r="B144" s="286" t="s">
        <v>431</v>
      </c>
      <c r="C144" s="424">
        <v>0</v>
      </c>
      <c r="D144" s="425"/>
      <c r="E144" s="290" t="str">
        <f t="shared" si="2"/>
        <v/>
      </c>
    </row>
    <row r="145" ht="36" customHeight="1" spans="1:5">
      <c r="A145" s="422" t="s">
        <v>432</v>
      </c>
      <c r="B145" s="286" t="s">
        <v>433</v>
      </c>
      <c r="C145" s="424">
        <v>0</v>
      </c>
      <c r="D145" s="425"/>
      <c r="E145" s="290" t="str">
        <f t="shared" si="2"/>
        <v/>
      </c>
    </row>
    <row r="146" ht="36" customHeight="1" spans="1:5">
      <c r="A146" s="422" t="s">
        <v>434</v>
      </c>
      <c r="B146" s="286" t="s">
        <v>224</v>
      </c>
      <c r="C146" s="424">
        <v>0</v>
      </c>
      <c r="D146" s="425"/>
      <c r="E146" s="290" t="str">
        <f t="shared" si="2"/>
        <v/>
      </c>
    </row>
    <row r="147" ht="36" customHeight="1" spans="1:5">
      <c r="A147" s="422" t="s">
        <v>435</v>
      </c>
      <c r="B147" s="286" t="s">
        <v>436</v>
      </c>
      <c r="C147" s="424"/>
      <c r="D147" s="425"/>
      <c r="E147" s="290" t="str">
        <f t="shared" si="2"/>
        <v/>
      </c>
    </row>
    <row r="148" ht="36" customHeight="1" spans="1:5">
      <c r="A148" s="418" t="s">
        <v>437</v>
      </c>
      <c r="B148" s="282" t="s">
        <v>438</v>
      </c>
      <c r="C148" s="421">
        <f>SUM(C149:C154)</f>
        <v>215</v>
      </c>
      <c r="D148" s="420">
        <v>207</v>
      </c>
      <c r="E148" s="290">
        <f t="shared" si="2"/>
        <v>-0.037</v>
      </c>
    </row>
    <row r="149" ht="36" customHeight="1" spans="1:5">
      <c r="A149" s="422" t="s">
        <v>439</v>
      </c>
      <c r="B149" s="286" t="s">
        <v>206</v>
      </c>
      <c r="C149" s="424"/>
      <c r="D149" s="425"/>
      <c r="E149" s="290" t="str">
        <f t="shared" si="2"/>
        <v/>
      </c>
    </row>
    <row r="150" ht="36" customHeight="1" spans="1:5">
      <c r="A150" s="422" t="s">
        <v>440</v>
      </c>
      <c r="B150" s="286" t="s">
        <v>208</v>
      </c>
      <c r="C150" s="424">
        <v>0</v>
      </c>
      <c r="D150" s="425"/>
      <c r="E150" s="290" t="str">
        <f t="shared" si="2"/>
        <v/>
      </c>
    </row>
    <row r="151" ht="36" customHeight="1" spans="1:5">
      <c r="A151" s="422" t="s">
        <v>441</v>
      </c>
      <c r="B151" s="286" t="s">
        <v>210</v>
      </c>
      <c r="C151" s="424"/>
      <c r="D151" s="425"/>
      <c r="E151" s="290" t="str">
        <f t="shared" si="2"/>
        <v/>
      </c>
    </row>
    <row r="152" ht="36" customHeight="1" spans="1:5">
      <c r="A152" s="422" t="s">
        <v>442</v>
      </c>
      <c r="B152" s="286" t="s">
        <v>443</v>
      </c>
      <c r="C152" s="424">
        <v>150</v>
      </c>
      <c r="D152" s="425">
        <v>95</v>
      </c>
      <c r="E152" s="290">
        <f t="shared" si="2"/>
        <v>-0.367</v>
      </c>
    </row>
    <row r="153" ht="36" customHeight="1" spans="1:5">
      <c r="A153" s="422" t="s">
        <v>444</v>
      </c>
      <c r="B153" s="286" t="s">
        <v>224</v>
      </c>
      <c r="C153" s="424"/>
      <c r="D153" s="425"/>
      <c r="E153" s="290" t="str">
        <f t="shared" si="2"/>
        <v/>
      </c>
    </row>
    <row r="154" ht="36" customHeight="1" spans="1:5">
      <c r="A154" s="422" t="s">
        <v>445</v>
      </c>
      <c r="B154" s="286" t="s">
        <v>446</v>
      </c>
      <c r="C154" s="424">
        <v>65</v>
      </c>
      <c r="D154" s="425">
        <v>112</v>
      </c>
      <c r="E154" s="290">
        <f t="shared" si="2"/>
        <v>0.723</v>
      </c>
    </row>
    <row r="155" ht="36" customHeight="1" spans="1:5">
      <c r="A155" s="418" t="s">
        <v>447</v>
      </c>
      <c r="B155" s="282" t="s">
        <v>448</v>
      </c>
      <c r="C155" s="421"/>
      <c r="D155" s="420"/>
      <c r="E155" s="290" t="str">
        <f t="shared" si="2"/>
        <v/>
      </c>
    </row>
    <row r="156" ht="36" customHeight="1" spans="1:5">
      <c r="A156" s="422" t="s">
        <v>449</v>
      </c>
      <c r="B156" s="286" t="s">
        <v>206</v>
      </c>
      <c r="C156" s="424"/>
      <c r="D156" s="425"/>
      <c r="E156" s="290" t="str">
        <f t="shared" si="2"/>
        <v/>
      </c>
    </row>
    <row r="157" ht="36" customHeight="1" spans="1:5">
      <c r="A157" s="422" t="s">
        <v>450</v>
      </c>
      <c r="B157" s="286" t="s">
        <v>208</v>
      </c>
      <c r="C157" s="424">
        <v>0</v>
      </c>
      <c r="D157" s="425"/>
      <c r="E157" s="290" t="str">
        <f t="shared" si="2"/>
        <v/>
      </c>
    </row>
    <row r="158" ht="36" customHeight="1" spans="1:5">
      <c r="A158" s="422" t="s">
        <v>451</v>
      </c>
      <c r="B158" s="286" t="s">
        <v>210</v>
      </c>
      <c r="C158" s="424"/>
      <c r="D158" s="425"/>
      <c r="E158" s="290" t="str">
        <f t="shared" si="2"/>
        <v/>
      </c>
    </row>
    <row r="159" ht="36" customHeight="1" spans="1:5">
      <c r="A159" s="422" t="s">
        <v>452</v>
      </c>
      <c r="B159" s="286" t="s">
        <v>453</v>
      </c>
      <c r="C159" s="424">
        <v>0</v>
      </c>
      <c r="D159" s="425"/>
      <c r="E159" s="290" t="str">
        <f t="shared" si="2"/>
        <v/>
      </c>
    </row>
    <row r="160" ht="36" customHeight="1" spans="1:5">
      <c r="A160" s="422" t="s">
        <v>454</v>
      </c>
      <c r="B160" s="286" t="s">
        <v>455</v>
      </c>
      <c r="C160" s="424"/>
      <c r="D160" s="425"/>
      <c r="E160" s="290" t="str">
        <f t="shared" si="2"/>
        <v/>
      </c>
    </row>
    <row r="161" ht="36" customHeight="1" spans="1:5">
      <c r="A161" s="422" t="s">
        <v>456</v>
      </c>
      <c r="B161" s="286" t="s">
        <v>224</v>
      </c>
      <c r="C161" s="424"/>
      <c r="D161" s="425"/>
      <c r="E161" s="290" t="str">
        <f t="shared" si="2"/>
        <v/>
      </c>
    </row>
    <row r="162" ht="36" customHeight="1" spans="1:5">
      <c r="A162" s="422" t="s">
        <v>457</v>
      </c>
      <c r="B162" s="286" t="s">
        <v>458</v>
      </c>
      <c r="C162" s="424">
        <v>0</v>
      </c>
      <c r="D162" s="425"/>
      <c r="E162" s="290" t="str">
        <f t="shared" si="2"/>
        <v/>
      </c>
    </row>
    <row r="163" ht="36" customHeight="1" spans="1:5">
      <c r="A163" s="418" t="s">
        <v>459</v>
      </c>
      <c r="B163" s="282" t="s">
        <v>460</v>
      </c>
      <c r="C163" s="421">
        <v>161</v>
      </c>
      <c r="D163" s="420">
        <v>171</v>
      </c>
      <c r="E163" s="290">
        <f t="shared" si="2"/>
        <v>0.062</v>
      </c>
    </row>
    <row r="164" ht="36" customHeight="1" spans="1:5">
      <c r="A164" s="422" t="s">
        <v>461</v>
      </c>
      <c r="B164" s="286" t="s">
        <v>206</v>
      </c>
      <c r="C164" s="424"/>
      <c r="D164" s="425"/>
      <c r="E164" s="290" t="str">
        <f t="shared" si="2"/>
        <v/>
      </c>
    </row>
    <row r="165" ht="36" customHeight="1" spans="1:5">
      <c r="A165" s="422" t="s">
        <v>462</v>
      </c>
      <c r="B165" s="286" t="s">
        <v>208</v>
      </c>
      <c r="C165" s="424">
        <v>0</v>
      </c>
      <c r="D165" s="425"/>
      <c r="E165" s="290" t="str">
        <f t="shared" si="2"/>
        <v/>
      </c>
    </row>
    <row r="166" ht="36" customHeight="1" spans="1:5">
      <c r="A166" s="422" t="s">
        <v>463</v>
      </c>
      <c r="B166" s="286" t="s">
        <v>210</v>
      </c>
      <c r="C166" s="424">
        <v>0</v>
      </c>
      <c r="D166" s="425"/>
      <c r="E166" s="290" t="str">
        <f t="shared" si="2"/>
        <v/>
      </c>
    </row>
    <row r="167" ht="36" customHeight="1" spans="1:5">
      <c r="A167" s="422" t="s">
        <v>464</v>
      </c>
      <c r="B167" s="286" t="s">
        <v>465</v>
      </c>
      <c r="C167" s="424">
        <v>161</v>
      </c>
      <c r="D167" s="425">
        <v>171</v>
      </c>
      <c r="E167" s="290">
        <f t="shared" si="2"/>
        <v>0.062</v>
      </c>
    </row>
    <row r="168" ht="36" customHeight="1" spans="1:5">
      <c r="A168" s="422" t="s">
        <v>466</v>
      </c>
      <c r="B168" s="286" t="s">
        <v>467</v>
      </c>
      <c r="C168" s="424">
        <v>0</v>
      </c>
      <c r="D168" s="425"/>
      <c r="E168" s="290" t="str">
        <f t="shared" si="2"/>
        <v/>
      </c>
    </row>
    <row r="169" ht="36" customHeight="1" spans="1:5">
      <c r="A169" s="418" t="s">
        <v>468</v>
      </c>
      <c r="B169" s="282" t="s">
        <v>469</v>
      </c>
      <c r="C169" s="421">
        <f>SUM(C170:C175)</f>
        <v>137</v>
      </c>
      <c r="D169" s="420">
        <v>136</v>
      </c>
      <c r="E169" s="290">
        <f t="shared" si="2"/>
        <v>-0.007</v>
      </c>
    </row>
    <row r="170" ht="36" customHeight="1" spans="1:5">
      <c r="A170" s="422" t="s">
        <v>470</v>
      </c>
      <c r="B170" s="286" t="s">
        <v>206</v>
      </c>
      <c r="C170" s="424">
        <v>108</v>
      </c>
      <c r="D170" s="425">
        <v>102</v>
      </c>
      <c r="E170" s="290">
        <f t="shared" si="2"/>
        <v>-0.056</v>
      </c>
    </row>
    <row r="171" ht="36" customHeight="1" spans="1:5">
      <c r="A171" s="422" t="s">
        <v>471</v>
      </c>
      <c r="B171" s="286" t="s">
        <v>208</v>
      </c>
      <c r="C171" s="424">
        <v>0</v>
      </c>
      <c r="D171" s="425"/>
      <c r="E171" s="290" t="str">
        <f t="shared" si="2"/>
        <v/>
      </c>
    </row>
    <row r="172" ht="36" customHeight="1" spans="1:5">
      <c r="A172" s="422" t="s">
        <v>472</v>
      </c>
      <c r="B172" s="286" t="s">
        <v>210</v>
      </c>
      <c r="C172" s="424">
        <v>0</v>
      </c>
      <c r="D172" s="425"/>
      <c r="E172" s="290" t="str">
        <f t="shared" si="2"/>
        <v/>
      </c>
    </row>
    <row r="173" ht="36" customHeight="1" spans="1:5">
      <c r="A173" s="422" t="s">
        <v>473</v>
      </c>
      <c r="B173" s="286" t="s">
        <v>237</v>
      </c>
      <c r="C173" s="424"/>
      <c r="D173" s="425"/>
      <c r="E173" s="290" t="str">
        <f t="shared" si="2"/>
        <v/>
      </c>
    </row>
    <row r="174" ht="36" customHeight="1" spans="1:5">
      <c r="A174" s="422" t="s">
        <v>474</v>
      </c>
      <c r="B174" s="286" t="s">
        <v>224</v>
      </c>
      <c r="C174" s="424">
        <v>0</v>
      </c>
      <c r="D174" s="425"/>
      <c r="E174" s="290" t="str">
        <f t="shared" si="2"/>
        <v/>
      </c>
    </row>
    <row r="175" ht="36" customHeight="1" spans="1:5">
      <c r="A175" s="422" t="s">
        <v>475</v>
      </c>
      <c r="B175" s="286" t="s">
        <v>476</v>
      </c>
      <c r="C175" s="426">
        <v>29</v>
      </c>
      <c r="D175" s="425">
        <v>34</v>
      </c>
      <c r="E175" s="290">
        <f t="shared" si="2"/>
        <v>0.172</v>
      </c>
    </row>
    <row r="176" ht="36" customHeight="1" spans="1:5">
      <c r="A176" s="418" t="s">
        <v>477</v>
      </c>
      <c r="B176" s="282" t="s">
        <v>478</v>
      </c>
      <c r="C176" s="421">
        <f>SUM(C177:C182)</f>
        <v>1092</v>
      </c>
      <c r="D176" s="420">
        <v>1076</v>
      </c>
      <c r="E176" s="290">
        <f t="shared" si="2"/>
        <v>-0.015</v>
      </c>
    </row>
    <row r="177" ht="36" customHeight="1" spans="1:5">
      <c r="A177" s="422" t="s">
        <v>479</v>
      </c>
      <c r="B177" s="286" t="s">
        <v>206</v>
      </c>
      <c r="C177" s="426">
        <v>590</v>
      </c>
      <c r="D177" s="425">
        <v>597</v>
      </c>
      <c r="E177" s="290">
        <f t="shared" si="2"/>
        <v>0.012</v>
      </c>
    </row>
    <row r="178" ht="36" customHeight="1" spans="1:5">
      <c r="A178" s="422" t="s">
        <v>480</v>
      </c>
      <c r="B178" s="286" t="s">
        <v>208</v>
      </c>
      <c r="C178" s="424"/>
      <c r="D178" s="425"/>
      <c r="E178" s="290" t="str">
        <f t="shared" si="2"/>
        <v/>
      </c>
    </row>
    <row r="179" ht="36" customHeight="1" spans="1:5">
      <c r="A179" s="422" t="s">
        <v>481</v>
      </c>
      <c r="B179" s="286" t="s">
        <v>210</v>
      </c>
      <c r="C179" s="424"/>
      <c r="D179" s="425"/>
      <c r="E179" s="290" t="str">
        <f t="shared" si="2"/>
        <v/>
      </c>
    </row>
    <row r="180" ht="36" customHeight="1" spans="1:5">
      <c r="A180" s="422">
        <v>2012906</v>
      </c>
      <c r="B180" s="286" t="s">
        <v>482</v>
      </c>
      <c r="C180" s="424">
        <v>0</v>
      </c>
      <c r="D180" s="425"/>
      <c r="E180" s="290" t="str">
        <f t="shared" si="2"/>
        <v/>
      </c>
    </row>
    <row r="181" ht="36" customHeight="1" spans="1:5">
      <c r="A181" s="422" t="s">
        <v>483</v>
      </c>
      <c r="B181" s="286" t="s">
        <v>224</v>
      </c>
      <c r="C181" s="426">
        <v>67</v>
      </c>
      <c r="D181" s="425">
        <v>97</v>
      </c>
      <c r="E181" s="290">
        <f t="shared" si="2"/>
        <v>0.448</v>
      </c>
    </row>
    <row r="182" ht="36" customHeight="1" spans="1:5">
      <c r="A182" s="422" t="s">
        <v>484</v>
      </c>
      <c r="B182" s="286" t="s">
        <v>485</v>
      </c>
      <c r="C182" s="426">
        <v>435</v>
      </c>
      <c r="D182" s="425">
        <v>382</v>
      </c>
      <c r="E182" s="290">
        <f t="shared" si="2"/>
        <v>-0.122</v>
      </c>
    </row>
    <row r="183" ht="36" customHeight="1" spans="1:5">
      <c r="A183" s="418" t="s">
        <v>486</v>
      </c>
      <c r="B183" s="282" t="s">
        <v>487</v>
      </c>
      <c r="C183" s="421">
        <f>SUM(C184:C189)</f>
        <v>1947</v>
      </c>
      <c r="D183" s="420">
        <v>2162</v>
      </c>
      <c r="E183" s="290">
        <f t="shared" si="2"/>
        <v>0.11</v>
      </c>
    </row>
    <row r="184" ht="36" customHeight="1" spans="1:5">
      <c r="A184" s="422" t="s">
        <v>488</v>
      </c>
      <c r="B184" s="286" t="s">
        <v>206</v>
      </c>
      <c r="C184" s="426">
        <v>510</v>
      </c>
      <c r="D184" s="425">
        <v>505</v>
      </c>
      <c r="E184" s="290">
        <f t="shared" si="2"/>
        <v>-0.01</v>
      </c>
    </row>
    <row r="185" ht="36" customHeight="1" spans="1:5">
      <c r="A185" s="422" t="s">
        <v>489</v>
      </c>
      <c r="B185" s="286" t="s">
        <v>208</v>
      </c>
      <c r="C185" s="424">
        <v>0</v>
      </c>
      <c r="D185" s="425"/>
      <c r="E185" s="290" t="str">
        <f t="shared" si="2"/>
        <v/>
      </c>
    </row>
    <row r="186" ht="36" customHeight="1" spans="1:5">
      <c r="A186" s="422" t="s">
        <v>490</v>
      </c>
      <c r="B186" s="286" t="s">
        <v>210</v>
      </c>
      <c r="C186" s="424"/>
      <c r="D186" s="425"/>
      <c r="E186" s="290" t="str">
        <f t="shared" si="2"/>
        <v/>
      </c>
    </row>
    <row r="187" ht="36" customHeight="1" spans="1:5">
      <c r="A187" s="422" t="s">
        <v>491</v>
      </c>
      <c r="B187" s="286" t="s">
        <v>492</v>
      </c>
      <c r="C187" s="424"/>
      <c r="D187" s="425"/>
      <c r="E187" s="290" t="str">
        <f t="shared" si="2"/>
        <v/>
      </c>
    </row>
    <row r="188" ht="36" customHeight="1" spans="1:5">
      <c r="A188" s="422" t="s">
        <v>493</v>
      </c>
      <c r="B188" s="286" t="s">
        <v>224</v>
      </c>
      <c r="C188" s="424"/>
      <c r="D188" s="425"/>
      <c r="E188" s="290" t="str">
        <f t="shared" si="2"/>
        <v/>
      </c>
    </row>
    <row r="189" ht="36" customHeight="1" spans="1:5">
      <c r="A189" s="422" t="s">
        <v>494</v>
      </c>
      <c r="B189" s="286" t="s">
        <v>495</v>
      </c>
      <c r="C189" s="426">
        <v>1437</v>
      </c>
      <c r="D189" s="425">
        <v>1657</v>
      </c>
      <c r="E189" s="290">
        <f t="shared" si="2"/>
        <v>0.153</v>
      </c>
    </row>
    <row r="190" ht="36" customHeight="1" spans="1:5">
      <c r="A190" s="418" t="s">
        <v>496</v>
      </c>
      <c r="B190" s="282" t="s">
        <v>497</v>
      </c>
      <c r="C190" s="421">
        <f>SUM(C191:C196)</f>
        <v>1507</v>
      </c>
      <c r="D190" s="420">
        <v>1714</v>
      </c>
      <c r="E190" s="290">
        <f t="shared" si="2"/>
        <v>0.137</v>
      </c>
    </row>
    <row r="191" ht="36" customHeight="1" spans="1:5">
      <c r="A191" s="422" t="s">
        <v>498</v>
      </c>
      <c r="B191" s="286" t="s">
        <v>206</v>
      </c>
      <c r="C191" s="426">
        <v>445</v>
      </c>
      <c r="D191" s="425">
        <v>478</v>
      </c>
      <c r="E191" s="290">
        <f t="shared" si="2"/>
        <v>0.074</v>
      </c>
    </row>
    <row r="192" ht="36" customHeight="1" spans="1:5">
      <c r="A192" s="422" t="s">
        <v>499</v>
      </c>
      <c r="B192" s="286" t="s">
        <v>208</v>
      </c>
      <c r="C192" s="424">
        <v>0</v>
      </c>
      <c r="D192" s="425"/>
      <c r="E192" s="290" t="str">
        <f t="shared" si="2"/>
        <v/>
      </c>
    </row>
    <row r="193" ht="36" customHeight="1" spans="1:5">
      <c r="A193" s="422" t="s">
        <v>500</v>
      </c>
      <c r="B193" s="286" t="s">
        <v>210</v>
      </c>
      <c r="C193" s="424"/>
      <c r="D193" s="425"/>
      <c r="E193" s="290" t="str">
        <f t="shared" si="2"/>
        <v/>
      </c>
    </row>
    <row r="194" ht="36" customHeight="1" spans="1:5">
      <c r="A194" s="422" t="s">
        <v>501</v>
      </c>
      <c r="B194" s="286" t="s">
        <v>502</v>
      </c>
      <c r="C194" s="424">
        <v>0</v>
      </c>
      <c r="D194" s="425"/>
      <c r="E194" s="290" t="str">
        <f t="shared" si="2"/>
        <v/>
      </c>
    </row>
    <row r="195" ht="36" customHeight="1" spans="1:5">
      <c r="A195" s="422" t="s">
        <v>503</v>
      </c>
      <c r="B195" s="286" t="s">
        <v>224</v>
      </c>
      <c r="C195" s="424"/>
      <c r="D195" s="425"/>
      <c r="E195" s="290" t="str">
        <f t="shared" si="2"/>
        <v/>
      </c>
    </row>
    <row r="196" ht="36" customHeight="1" spans="1:5">
      <c r="A196" s="422" t="s">
        <v>504</v>
      </c>
      <c r="B196" s="286" t="s">
        <v>505</v>
      </c>
      <c r="C196" s="426">
        <v>1062</v>
      </c>
      <c r="D196" s="425">
        <v>1238</v>
      </c>
      <c r="E196" s="290">
        <f t="shared" si="2"/>
        <v>0.166</v>
      </c>
    </row>
    <row r="197" ht="36" customHeight="1" spans="1:5">
      <c r="A197" s="418" t="s">
        <v>506</v>
      </c>
      <c r="B197" s="282" t="s">
        <v>507</v>
      </c>
      <c r="C197" s="421">
        <f>SUM(C198:C203)</f>
        <v>3843</v>
      </c>
      <c r="D197" s="420">
        <v>4637</v>
      </c>
      <c r="E197" s="290">
        <f t="shared" ref="E197:E260" si="3">IF(C197&gt;0,D197/C197-1,IF(C197&lt;0,-(D197/C197-1),""))</f>
        <v>0.207</v>
      </c>
    </row>
    <row r="198" ht="36" customHeight="1" spans="1:5">
      <c r="A198" s="422" t="s">
        <v>508</v>
      </c>
      <c r="B198" s="286" t="s">
        <v>206</v>
      </c>
      <c r="C198" s="426">
        <v>350</v>
      </c>
      <c r="D198" s="425">
        <v>443</v>
      </c>
      <c r="E198" s="290">
        <f t="shared" si="3"/>
        <v>0.266</v>
      </c>
    </row>
    <row r="199" ht="36" customHeight="1" spans="1:5">
      <c r="A199" s="422" t="s">
        <v>509</v>
      </c>
      <c r="B199" s="286" t="s">
        <v>208</v>
      </c>
      <c r="C199" s="426">
        <v>18</v>
      </c>
      <c r="D199" s="425">
        <v>6</v>
      </c>
      <c r="E199" s="290">
        <f t="shared" si="3"/>
        <v>-0.667</v>
      </c>
    </row>
    <row r="200" ht="36" customHeight="1" spans="1:5">
      <c r="A200" s="422" t="s">
        <v>510</v>
      </c>
      <c r="B200" s="286" t="s">
        <v>210</v>
      </c>
      <c r="C200" s="424"/>
      <c r="D200" s="425"/>
      <c r="E200" s="290" t="str">
        <f t="shared" si="3"/>
        <v/>
      </c>
    </row>
    <row r="201" ht="36" customHeight="1" spans="1:5">
      <c r="A201" s="422" t="s">
        <v>511</v>
      </c>
      <c r="B201" s="286" t="s">
        <v>512</v>
      </c>
      <c r="C201" s="426">
        <v>0</v>
      </c>
      <c r="D201" s="425"/>
      <c r="E201" s="290" t="str">
        <f t="shared" si="3"/>
        <v/>
      </c>
    </row>
    <row r="202" ht="36" customHeight="1" spans="1:5">
      <c r="A202" s="422" t="s">
        <v>513</v>
      </c>
      <c r="B202" s="286" t="s">
        <v>224</v>
      </c>
      <c r="C202" s="426">
        <v>615</v>
      </c>
      <c r="D202" s="425">
        <v>672</v>
      </c>
      <c r="E202" s="290">
        <f t="shared" si="3"/>
        <v>0.093</v>
      </c>
    </row>
    <row r="203" ht="36" customHeight="1" spans="1:5">
      <c r="A203" s="422" t="s">
        <v>514</v>
      </c>
      <c r="B203" s="286" t="s">
        <v>515</v>
      </c>
      <c r="C203" s="426">
        <v>2860</v>
      </c>
      <c r="D203" s="425">
        <v>3516</v>
      </c>
      <c r="E203" s="290">
        <f t="shared" si="3"/>
        <v>0.229</v>
      </c>
    </row>
    <row r="204" ht="36" customHeight="1" spans="1:5">
      <c r="A204" s="418" t="s">
        <v>516</v>
      </c>
      <c r="B204" s="282" t="s">
        <v>517</v>
      </c>
      <c r="C204" s="421">
        <f>SUM(C205:C211)</f>
        <v>728</v>
      </c>
      <c r="D204" s="420">
        <v>671</v>
      </c>
      <c r="E204" s="290">
        <f t="shared" si="3"/>
        <v>-0.078</v>
      </c>
    </row>
    <row r="205" ht="36" customHeight="1" spans="1:5">
      <c r="A205" s="422" t="s">
        <v>518</v>
      </c>
      <c r="B205" s="286" t="s">
        <v>206</v>
      </c>
      <c r="C205" s="426">
        <v>236</v>
      </c>
      <c r="D205" s="425">
        <v>214</v>
      </c>
      <c r="E205" s="290">
        <f t="shared" si="3"/>
        <v>-0.093</v>
      </c>
    </row>
    <row r="206" ht="36" customHeight="1" spans="1:5">
      <c r="A206" s="422" t="s">
        <v>519</v>
      </c>
      <c r="B206" s="286" t="s">
        <v>208</v>
      </c>
      <c r="C206" s="426">
        <v>0</v>
      </c>
      <c r="D206" s="425"/>
      <c r="E206" s="290" t="str">
        <f t="shared" si="3"/>
        <v/>
      </c>
    </row>
    <row r="207" ht="36" customHeight="1" spans="1:5">
      <c r="A207" s="422" t="s">
        <v>520</v>
      </c>
      <c r="B207" s="286" t="s">
        <v>210</v>
      </c>
      <c r="C207" s="426">
        <v>0</v>
      </c>
      <c r="D207" s="425"/>
      <c r="E207" s="290" t="str">
        <f t="shared" si="3"/>
        <v/>
      </c>
    </row>
    <row r="208" ht="36" customHeight="1" spans="1:5">
      <c r="A208" s="422" t="s">
        <v>521</v>
      </c>
      <c r="B208" s="286" t="s">
        <v>522</v>
      </c>
      <c r="C208" s="426">
        <v>221</v>
      </c>
      <c r="D208" s="425">
        <v>174</v>
      </c>
      <c r="E208" s="290">
        <f t="shared" si="3"/>
        <v>-0.213</v>
      </c>
    </row>
    <row r="209" ht="36" customHeight="1" spans="1:5">
      <c r="A209" s="422" t="s">
        <v>523</v>
      </c>
      <c r="B209" s="286" t="s">
        <v>524</v>
      </c>
      <c r="C209" s="426">
        <v>0</v>
      </c>
      <c r="D209" s="425">
        <v>3</v>
      </c>
      <c r="E209" s="290" t="str">
        <f t="shared" si="3"/>
        <v/>
      </c>
    </row>
    <row r="210" ht="36" customHeight="1" spans="1:5">
      <c r="A210" s="422" t="s">
        <v>525</v>
      </c>
      <c r="B210" s="286" t="s">
        <v>224</v>
      </c>
      <c r="C210" s="426">
        <v>94</v>
      </c>
      <c r="D210" s="425">
        <v>91</v>
      </c>
      <c r="E210" s="290">
        <f t="shared" si="3"/>
        <v>-0.032</v>
      </c>
    </row>
    <row r="211" ht="36" customHeight="1" spans="1:5">
      <c r="A211" s="422" t="s">
        <v>526</v>
      </c>
      <c r="B211" s="286" t="s">
        <v>527</v>
      </c>
      <c r="C211" s="426">
        <v>177</v>
      </c>
      <c r="D211" s="425">
        <v>189</v>
      </c>
      <c r="E211" s="290">
        <f t="shared" si="3"/>
        <v>0.068</v>
      </c>
    </row>
    <row r="212" ht="36" customHeight="1" spans="1:5">
      <c r="A212" s="418" t="s">
        <v>528</v>
      </c>
      <c r="B212" s="282" t="s">
        <v>529</v>
      </c>
      <c r="C212" s="421">
        <f>SUM(C213:C217)</f>
        <v>0</v>
      </c>
      <c r="D212" s="420"/>
      <c r="E212" s="290" t="str">
        <f t="shared" si="3"/>
        <v/>
      </c>
    </row>
    <row r="213" ht="36" customHeight="1" spans="1:5">
      <c r="A213" s="422" t="s">
        <v>530</v>
      </c>
      <c r="B213" s="286" t="s">
        <v>206</v>
      </c>
      <c r="C213" s="424">
        <v>0</v>
      </c>
      <c r="D213" s="425"/>
      <c r="E213" s="290" t="str">
        <f t="shared" si="3"/>
        <v/>
      </c>
    </row>
    <row r="214" ht="36" customHeight="1" spans="1:5">
      <c r="A214" s="422" t="s">
        <v>531</v>
      </c>
      <c r="B214" s="286" t="s">
        <v>208</v>
      </c>
      <c r="C214" s="424">
        <v>0</v>
      </c>
      <c r="D214" s="425"/>
      <c r="E214" s="290" t="str">
        <f t="shared" si="3"/>
        <v/>
      </c>
    </row>
    <row r="215" ht="36" customHeight="1" spans="1:5">
      <c r="A215" s="422" t="s">
        <v>532</v>
      </c>
      <c r="B215" s="286" t="s">
        <v>210</v>
      </c>
      <c r="C215" s="424">
        <v>0</v>
      </c>
      <c r="D215" s="425"/>
      <c r="E215" s="290" t="str">
        <f t="shared" si="3"/>
        <v/>
      </c>
    </row>
    <row r="216" ht="36" customHeight="1" spans="1:5">
      <c r="A216" s="422" t="s">
        <v>533</v>
      </c>
      <c r="B216" s="286" t="s">
        <v>224</v>
      </c>
      <c r="C216" s="424">
        <v>0</v>
      </c>
      <c r="D216" s="425"/>
      <c r="E216" s="290" t="str">
        <f t="shared" si="3"/>
        <v/>
      </c>
    </row>
    <row r="217" ht="36" customHeight="1" spans="1:5">
      <c r="A217" s="422" t="s">
        <v>534</v>
      </c>
      <c r="B217" s="286" t="s">
        <v>535</v>
      </c>
      <c r="C217" s="424">
        <v>0</v>
      </c>
      <c r="D217" s="425"/>
      <c r="E217" s="290" t="str">
        <f t="shared" si="3"/>
        <v/>
      </c>
    </row>
    <row r="218" ht="36" customHeight="1" spans="1:5">
      <c r="A218" s="418" t="s">
        <v>536</v>
      </c>
      <c r="B218" s="282" t="s">
        <v>537</v>
      </c>
      <c r="C218" s="421">
        <f>SUM(C219:C223)</f>
        <v>2478</v>
      </c>
      <c r="D218" s="420">
        <v>3113</v>
      </c>
      <c r="E218" s="290">
        <f t="shared" si="3"/>
        <v>0.256</v>
      </c>
    </row>
    <row r="219" ht="36" customHeight="1" spans="1:5">
      <c r="A219" s="422" t="s">
        <v>538</v>
      </c>
      <c r="B219" s="286" t="s">
        <v>206</v>
      </c>
      <c r="C219" s="426">
        <v>1184</v>
      </c>
      <c r="D219" s="425">
        <v>1008</v>
      </c>
      <c r="E219" s="290">
        <f t="shared" si="3"/>
        <v>-0.149</v>
      </c>
    </row>
    <row r="220" ht="36" customHeight="1" spans="1:5">
      <c r="A220" s="422" t="s">
        <v>539</v>
      </c>
      <c r="B220" s="286" t="s">
        <v>208</v>
      </c>
      <c r="C220" s="426"/>
      <c r="D220" s="425"/>
      <c r="E220" s="290" t="str">
        <f t="shared" si="3"/>
        <v/>
      </c>
    </row>
    <row r="221" ht="36" customHeight="1" spans="1:5">
      <c r="A221" s="422" t="s">
        <v>540</v>
      </c>
      <c r="B221" s="286" t="s">
        <v>210</v>
      </c>
      <c r="C221" s="426">
        <v>0</v>
      </c>
      <c r="D221" s="425"/>
      <c r="E221" s="290" t="str">
        <f t="shared" si="3"/>
        <v/>
      </c>
    </row>
    <row r="222" ht="36" customHeight="1" spans="1:5">
      <c r="A222" s="422" t="s">
        <v>541</v>
      </c>
      <c r="B222" s="286" t="s">
        <v>224</v>
      </c>
      <c r="C222" s="426">
        <v>68</v>
      </c>
      <c r="D222" s="425">
        <v>297</v>
      </c>
      <c r="E222" s="290">
        <f t="shared" si="3"/>
        <v>3.368</v>
      </c>
    </row>
    <row r="223" ht="36" customHeight="1" spans="1:5">
      <c r="A223" s="422" t="s">
        <v>542</v>
      </c>
      <c r="B223" s="286" t="s">
        <v>543</v>
      </c>
      <c r="C223" s="426">
        <v>1226</v>
      </c>
      <c r="D223" s="425">
        <v>1808</v>
      </c>
      <c r="E223" s="290">
        <f t="shared" si="3"/>
        <v>0.475</v>
      </c>
    </row>
    <row r="224" ht="36" customHeight="1" spans="1:5">
      <c r="A224" s="418" t="s">
        <v>544</v>
      </c>
      <c r="B224" s="282" t="s">
        <v>545</v>
      </c>
      <c r="C224" s="421"/>
      <c r="D224" s="420"/>
      <c r="E224" s="290" t="str">
        <f t="shared" si="3"/>
        <v/>
      </c>
    </row>
    <row r="225" ht="36" customHeight="1" spans="1:5">
      <c r="A225" s="422" t="s">
        <v>546</v>
      </c>
      <c r="B225" s="286" t="s">
        <v>206</v>
      </c>
      <c r="C225" s="424"/>
      <c r="D225" s="425"/>
      <c r="E225" s="290" t="str">
        <f t="shared" si="3"/>
        <v/>
      </c>
    </row>
    <row r="226" ht="36" customHeight="1" spans="1:5">
      <c r="A226" s="422" t="s">
        <v>547</v>
      </c>
      <c r="B226" s="286" t="s">
        <v>208</v>
      </c>
      <c r="C226" s="424">
        <v>0</v>
      </c>
      <c r="D226" s="425"/>
      <c r="E226" s="290" t="str">
        <f t="shared" si="3"/>
        <v/>
      </c>
    </row>
    <row r="227" ht="36" customHeight="1" spans="1:5">
      <c r="A227" s="422" t="s">
        <v>548</v>
      </c>
      <c r="B227" s="286" t="s">
        <v>210</v>
      </c>
      <c r="C227" s="424"/>
      <c r="D227" s="425"/>
      <c r="E227" s="290" t="str">
        <f t="shared" si="3"/>
        <v/>
      </c>
    </row>
    <row r="228" ht="36" customHeight="1" spans="1:5">
      <c r="A228" s="422" t="s">
        <v>549</v>
      </c>
      <c r="B228" s="286" t="s">
        <v>550</v>
      </c>
      <c r="C228" s="424"/>
      <c r="D228" s="425"/>
      <c r="E228" s="290" t="str">
        <f t="shared" si="3"/>
        <v/>
      </c>
    </row>
    <row r="229" ht="36" customHeight="1" spans="1:5">
      <c r="A229" s="422" t="s">
        <v>551</v>
      </c>
      <c r="B229" s="286" t="s">
        <v>224</v>
      </c>
      <c r="C229" s="424">
        <v>0</v>
      </c>
      <c r="D229" s="425"/>
      <c r="E229" s="290" t="str">
        <f t="shared" si="3"/>
        <v/>
      </c>
    </row>
    <row r="230" ht="36" customHeight="1" spans="1:5">
      <c r="A230" s="422" t="s">
        <v>552</v>
      </c>
      <c r="B230" s="286" t="s">
        <v>553</v>
      </c>
      <c r="C230" s="424"/>
      <c r="D230" s="425"/>
      <c r="E230" s="290" t="str">
        <f t="shared" si="3"/>
        <v/>
      </c>
    </row>
    <row r="231" ht="36" customHeight="1" spans="1:5">
      <c r="A231" s="418" t="s">
        <v>554</v>
      </c>
      <c r="B231" s="282" t="s">
        <v>555</v>
      </c>
      <c r="C231" s="421">
        <f>SUM(C232:C245)</f>
        <v>3124</v>
      </c>
      <c r="D231" s="420">
        <v>3476</v>
      </c>
      <c r="E231" s="290">
        <f t="shared" si="3"/>
        <v>0.113</v>
      </c>
    </row>
    <row r="232" ht="36" customHeight="1" spans="1:5">
      <c r="A232" s="422" t="s">
        <v>556</v>
      </c>
      <c r="B232" s="286" t="s">
        <v>206</v>
      </c>
      <c r="C232" s="426">
        <v>1855</v>
      </c>
      <c r="D232" s="425">
        <v>1927</v>
      </c>
      <c r="E232" s="290">
        <f t="shared" si="3"/>
        <v>0.039</v>
      </c>
    </row>
    <row r="233" ht="36" customHeight="1" spans="1:5">
      <c r="A233" s="422" t="s">
        <v>557</v>
      </c>
      <c r="B233" s="286" t="s">
        <v>208</v>
      </c>
      <c r="C233" s="426"/>
      <c r="D233" s="425"/>
      <c r="E233" s="290" t="str">
        <f t="shared" si="3"/>
        <v/>
      </c>
    </row>
    <row r="234" ht="36" customHeight="1" spans="1:5">
      <c r="A234" s="422" t="s">
        <v>558</v>
      </c>
      <c r="B234" s="286" t="s">
        <v>210</v>
      </c>
      <c r="C234" s="426"/>
      <c r="D234" s="425"/>
      <c r="E234" s="290" t="str">
        <f t="shared" si="3"/>
        <v/>
      </c>
    </row>
    <row r="235" ht="36" customHeight="1" spans="1:5">
      <c r="A235" s="422" t="s">
        <v>559</v>
      </c>
      <c r="B235" s="286" t="s">
        <v>560</v>
      </c>
      <c r="C235" s="426">
        <v>381</v>
      </c>
      <c r="D235" s="425">
        <v>301</v>
      </c>
      <c r="E235" s="290">
        <f t="shared" si="3"/>
        <v>-0.21</v>
      </c>
    </row>
    <row r="236" ht="36" customHeight="1" spans="1:5">
      <c r="A236" s="422" t="s">
        <v>561</v>
      </c>
      <c r="B236" s="286" t="s">
        <v>562</v>
      </c>
      <c r="C236" s="426">
        <v>27</v>
      </c>
      <c r="D236" s="425">
        <v>75</v>
      </c>
      <c r="E236" s="290">
        <f t="shared" si="3"/>
        <v>1.778</v>
      </c>
    </row>
    <row r="237" ht="36" customHeight="1" spans="1:5">
      <c r="A237" s="422" t="s">
        <v>563</v>
      </c>
      <c r="B237" s="286" t="s">
        <v>307</v>
      </c>
      <c r="C237" s="426">
        <v>21</v>
      </c>
      <c r="D237" s="425">
        <v>60</v>
      </c>
      <c r="E237" s="290">
        <f t="shared" si="3"/>
        <v>1.857</v>
      </c>
    </row>
    <row r="238" ht="36" customHeight="1" spans="1:5">
      <c r="A238" s="422" t="s">
        <v>564</v>
      </c>
      <c r="B238" s="286" t="s">
        <v>565</v>
      </c>
      <c r="C238" s="426"/>
      <c r="D238" s="425"/>
      <c r="E238" s="290" t="str">
        <f t="shared" si="3"/>
        <v/>
      </c>
    </row>
    <row r="239" ht="36" customHeight="1" spans="1:5">
      <c r="A239" s="422" t="s">
        <v>566</v>
      </c>
      <c r="B239" s="286" t="s">
        <v>567</v>
      </c>
      <c r="C239" s="426">
        <v>6</v>
      </c>
      <c r="D239" s="425">
        <v>6</v>
      </c>
      <c r="E239" s="290">
        <f t="shared" si="3"/>
        <v>0</v>
      </c>
    </row>
    <row r="240" ht="36" customHeight="1" spans="1:5">
      <c r="A240" s="422" t="s">
        <v>568</v>
      </c>
      <c r="B240" s="286" t="s">
        <v>569</v>
      </c>
      <c r="C240" s="426"/>
      <c r="D240" s="425"/>
      <c r="E240" s="290" t="str">
        <f t="shared" si="3"/>
        <v/>
      </c>
    </row>
    <row r="241" ht="36" customHeight="1" spans="1:5">
      <c r="A241" s="422" t="s">
        <v>570</v>
      </c>
      <c r="B241" s="286" t="s">
        <v>571</v>
      </c>
      <c r="C241" s="426">
        <v>0</v>
      </c>
      <c r="D241" s="425"/>
      <c r="E241" s="290" t="str">
        <f t="shared" si="3"/>
        <v/>
      </c>
    </row>
    <row r="242" ht="36" customHeight="1" spans="1:5">
      <c r="A242" s="422" t="s">
        <v>572</v>
      </c>
      <c r="B242" s="286" t="s">
        <v>573</v>
      </c>
      <c r="C242" s="426">
        <v>47</v>
      </c>
      <c r="D242" s="425">
        <v>10</v>
      </c>
      <c r="E242" s="290">
        <f t="shared" si="3"/>
        <v>-0.787</v>
      </c>
    </row>
    <row r="243" ht="36" customHeight="1" spans="1:5">
      <c r="A243" s="422" t="s">
        <v>574</v>
      </c>
      <c r="B243" s="286" t="s">
        <v>575</v>
      </c>
      <c r="C243" s="426">
        <v>107</v>
      </c>
      <c r="D243" s="425">
        <v>251</v>
      </c>
      <c r="E243" s="290">
        <f t="shared" si="3"/>
        <v>1.346</v>
      </c>
    </row>
    <row r="244" ht="36" customHeight="1" spans="1:5">
      <c r="A244" s="422" t="s">
        <v>576</v>
      </c>
      <c r="B244" s="286" t="s">
        <v>224</v>
      </c>
      <c r="C244" s="426">
        <v>393</v>
      </c>
      <c r="D244" s="425">
        <v>397</v>
      </c>
      <c r="E244" s="290">
        <f t="shared" si="3"/>
        <v>0.01</v>
      </c>
    </row>
    <row r="245" ht="36" customHeight="1" spans="1:5">
      <c r="A245" s="422" t="s">
        <v>577</v>
      </c>
      <c r="B245" s="286" t="s">
        <v>578</v>
      </c>
      <c r="C245" s="426">
        <v>287</v>
      </c>
      <c r="D245" s="425">
        <v>449</v>
      </c>
      <c r="E245" s="290">
        <f t="shared" si="3"/>
        <v>0.564</v>
      </c>
    </row>
    <row r="246" ht="36" customHeight="1" spans="1:5">
      <c r="A246" s="418" t="s">
        <v>579</v>
      </c>
      <c r="B246" s="282" t="s">
        <v>580</v>
      </c>
      <c r="C246" s="421">
        <v>55</v>
      </c>
      <c r="D246" s="420">
        <v>90</v>
      </c>
      <c r="E246" s="290">
        <f t="shared" si="3"/>
        <v>0.636</v>
      </c>
    </row>
    <row r="247" ht="36" customHeight="1" spans="1:5">
      <c r="A247" s="422" t="s">
        <v>581</v>
      </c>
      <c r="B247" s="286" t="s">
        <v>582</v>
      </c>
      <c r="C247" s="424"/>
      <c r="D247" s="425"/>
      <c r="E247" s="290" t="str">
        <f t="shared" si="3"/>
        <v/>
      </c>
    </row>
    <row r="248" ht="36" customHeight="1" spans="1:5">
      <c r="A248" s="422" t="s">
        <v>583</v>
      </c>
      <c r="B248" s="286" t="s">
        <v>584</v>
      </c>
      <c r="C248" s="426">
        <v>55</v>
      </c>
      <c r="D248" s="425">
        <v>90</v>
      </c>
      <c r="E248" s="290">
        <f t="shared" si="3"/>
        <v>0.636</v>
      </c>
    </row>
    <row r="249" ht="36" customHeight="1" spans="1:5">
      <c r="A249" s="430" t="s">
        <v>585</v>
      </c>
      <c r="B249" s="431" t="s">
        <v>586</v>
      </c>
      <c r="C249" s="432"/>
      <c r="D249" s="432"/>
      <c r="E249" s="290" t="str">
        <f t="shared" si="3"/>
        <v/>
      </c>
    </row>
    <row r="250" ht="36" customHeight="1" spans="1:5">
      <c r="A250" s="418" t="s">
        <v>140</v>
      </c>
      <c r="B250" s="282" t="s">
        <v>141</v>
      </c>
      <c r="C250" s="421"/>
      <c r="D250" s="420"/>
      <c r="E250" s="290" t="str">
        <f t="shared" si="3"/>
        <v/>
      </c>
    </row>
    <row r="251" ht="36" customHeight="1" spans="1:5">
      <c r="A251" s="418" t="s">
        <v>587</v>
      </c>
      <c r="B251" s="282" t="s">
        <v>588</v>
      </c>
      <c r="C251" s="421">
        <v>0</v>
      </c>
      <c r="D251" s="420"/>
      <c r="E251" s="290" t="str">
        <f t="shared" si="3"/>
        <v/>
      </c>
    </row>
    <row r="252" ht="36" customHeight="1" spans="1:5">
      <c r="A252" s="418" t="s">
        <v>589</v>
      </c>
      <c r="B252" s="282" t="s">
        <v>590</v>
      </c>
      <c r="C252" s="421">
        <v>0</v>
      </c>
      <c r="D252" s="420"/>
      <c r="E252" s="290" t="str">
        <f t="shared" si="3"/>
        <v/>
      </c>
    </row>
    <row r="253" ht="36" customHeight="1" spans="1:5">
      <c r="A253" s="418" t="s">
        <v>142</v>
      </c>
      <c r="B253" s="282" t="s">
        <v>143</v>
      </c>
      <c r="C253" s="421">
        <v>14</v>
      </c>
      <c r="D253" s="420">
        <v>19</v>
      </c>
      <c r="E253" s="290">
        <f t="shared" si="3"/>
        <v>0.357</v>
      </c>
    </row>
    <row r="254" ht="36" customHeight="1" spans="1:5">
      <c r="A254" s="282" t="s">
        <v>591</v>
      </c>
      <c r="B254" s="282" t="s">
        <v>592</v>
      </c>
      <c r="C254" s="421">
        <f t="shared" ref="C254:C258" si="4">C255</f>
        <v>0</v>
      </c>
      <c r="D254" s="420"/>
      <c r="E254" s="290" t="str">
        <f t="shared" si="3"/>
        <v/>
      </c>
    </row>
    <row r="255" ht="36" customHeight="1" spans="1:5">
      <c r="A255" s="286" t="s">
        <v>593</v>
      </c>
      <c r="B255" s="286" t="s">
        <v>594</v>
      </c>
      <c r="C255" s="424">
        <v>0</v>
      </c>
      <c r="D255" s="425"/>
      <c r="E255" s="290" t="str">
        <f t="shared" si="3"/>
        <v/>
      </c>
    </row>
    <row r="256" ht="36" customHeight="1" spans="1:5">
      <c r="A256" s="282" t="s">
        <v>595</v>
      </c>
      <c r="B256" s="282" t="s">
        <v>596</v>
      </c>
      <c r="C256" s="421">
        <f t="shared" si="4"/>
        <v>0</v>
      </c>
      <c r="D256" s="420"/>
      <c r="E256" s="290" t="str">
        <f t="shared" si="3"/>
        <v/>
      </c>
    </row>
    <row r="257" ht="36" customHeight="1" spans="1:5">
      <c r="A257" s="286" t="s">
        <v>597</v>
      </c>
      <c r="B257" s="286" t="s">
        <v>598</v>
      </c>
      <c r="C257" s="424">
        <v>0</v>
      </c>
      <c r="D257" s="425"/>
      <c r="E257" s="290" t="str">
        <f t="shared" si="3"/>
        <v/>
      </c>
    </row>
    <row r="258" ht="36" customHeight="1" spans="1:5">
      <c r="A258" s="282" t="s">
        <v>599</v>
      </c>
      <c r="B258" s="282" t="s">
        <v>600</v>
      </c>
      <c r="C258" s="421">
        <f t="shared" si="4"/>
        <v>0</v>
      </c>
      <c r="D258" s="420"/>
      <c r="E258" s="290" t="str">
        <f t="shared" si="3"/>
        <v/>
      </c>
    </row>
    <row r="259" ht="36" customHeight="1" spans="1:5">
      <c r="A259" s="286" t="s">
        <v>601</v>
      </c>
      <c r="B259" s="286" t="s">
        <v>602</v>
      </c>
      <c r="C259" s="424">
        <v>0</v>
      </c>
      <c r="D259" s="425"/>
      <c r="E259" s="290" t="str">
        <f t="shared" si="3"/>
        <v/>
      </c>
    </row>
    <row r="260" ht="36" customHeight="1" spans="1:5">
      <c r="A260" s="418" t="s">
        <v>603</v>
      </c>
      <c r="B260" s="282" t="s">
        <v>604</v>
      </c>
      <c r="C260" s="421">
        <v>4</v>
      </c>
      <c r="D260" s="420">
        <v>19</v>
      </c>
      <c r="E260" s="290">
        <f t="shared" si="3"/>
        <v>3.75</v>
      </c>
    </row>
    <row r="261" ht="36" customHeight="1" spans="1:5">
      <c r="A261" s="422" t="s">
        <v>605</v>
      </c>
      <c r="B261" s="286" t="s">
        <v>606</v>
      </c>
      <c r="C261" s="424"/>
      <c r="D261" s="425"/>
      <c r="E261" s="290" t="str">
        <f t="shared" ref="E261:E324" si="5">IF(C261&gt;0,D261/C261-1,IF(C261&lt;0,-(D261/C261-1),""))</f>
        <v/>
      </c>
    </row>
    <row r="262" ht="36" customHeight="1" spans="1:5">
      <c r="A262" s="422" t="s">
        <v>607</v>
      </c>
      <c r="B262" s="286" t="s">
        <v>608</v>
      </c>
      <c r="C262" s="424">
        <v>0</v>
      </c>
      <c r="D262" s="425"/>
      <c r="E262" s="290" t="str">
        <f t="shared" si="5"/>
        <v/>
      </c>
    </row>
    <row r="263" ht="36" customHeight="1" spans="1:5">
      <c r="A263" s="422" t="s">
        <v>609</v>
      </c>
      <c r="B263" s="286" t="s">
        <v>610</v>
      </c>
      <c r="C263" s="424">
        <v>4</v>
      </c>
      <c r="D263" s="425">
        <v>19</v>
      </c>
      <c r="E263" s="290">
        <f t="shared" si="5"/>
        <v>3.75</v>
      </c>
    </row>
    <row r="264" ht="36" customHeight="1" spans="1:5">
      <c r="A264" s="422" t="s">
        <v>611</v>
      </c>
      <c r="B264" s="286" t="s">
        <v>612</v>
      </c>
      <c r="C264" s="424">
        <v>0</v>
      </c>
      <c r="D264" s="425"/>
      <c r="E264" s="290" t="str">
        <f t="shared" si="5"/>
        <v/>
      </c>
    </row>
    <row r="265" ht="36" customHeight="1" spans="1:5">
      <c r="A265" s="422" t="s">
        <v>613</v>
      </c>
      <c r="B265" s="286" t="s">
        <v>614</v>
      </c>
      <c r="C265" s="424">
        <v>0</v>
      </c>
      <c r="D265" s="425"/>
      <c r="E265" s="290" t="str">
        <f t="shared" si="5"/>
        <v/>
      </c>
    </row>
    <row r="266" ht="36" customHeight="1" spans="1:5">
      <c r="A266" s="422" t="s">
        <v>615</v>
      </c>
      <c r="B266" s="286" t="s">
        <v>616</v>
      </c>
      <c r="C266" s="424">
        <v>0</v>
      </c>
      <c r="D266" s="425"/>
      <c r="E266" s="290" t="str">
        <f t="shared" si="5"/>
        <v/>
      </c>
    </row>
    <row r="267" ht="36" customHeight="1" spans="1:5">
      <c r="A267" s="422" t="s">
        <v>617</v>
      </c>
      <c r="B267" s="286" t="s">
        <v>618</v>
      </c>
      <c r="C267" s="424"/>
      <c r="D267" s="425"/>
      <c r="E267" s="290" t="str">
        <f t="shared" si="5"/>
        <v/>
      </c>
    </row>
    <row r="268" ht="36" customHeight="1" spans="1:5">
      <c r="A268" s="422" t="s">
        <v>619</v>
      </c>
      <c r="B268" s="286" t="s">
        <v>620</v>
      </c>
      <c r="C268" s="424">
        <v>0</v>
      </c>
      <c r="D268" s="425"/>
      <c r="E268" s="290" t="str">
        <f t="shared" si="5"/>
        <v/>
      </c>
    </row>
    <row r="269" ht="36" customHeight="1" spans="1:5">
      <c r="A269" s="422" t="s">
        <v>621</v>
      </c>
      <c r="B269" s="286" t="s">
        <v>622</v>
      </c>
      <c r="C269" s="424"/>
      <c r="D269" s="425"/>
      <c r="E269" s="290" t="str">
        <f t="shared" si="5"/>
        <v/>
      </c>
    </row>
    <row r="270" ht="36" customHeight="1" spans="1:5">
      <c r="A270" s="418" t="s">
        <v>623</v>
      </c>
      <c r="B270" s="282" t="s">
        <v>624</v>
      </c>
      <c r="C270" s="433">
        <v>10</v>
      </c>
      <c r="D270" s="420"/>
      <c r="E270" s="290">
        <f t="shared" si="5"/>
        <v>-1</v>
      </c>
    </row>
    <row r="271" ht="36" customHeight="1" spans="1:5">
      <c r="A271" s="286" t="s">
        <v>625</v>
      </c>
      <c r="B271" s="286" t="s">
        <v>626</v>
      </c>
      <c r="C271" s="426">
        <v>10</v>
      </c>
      <c r="D271" s="425"/>
      <c r="E271" s="290">
        <f t="shared" si="5"/>
        <v>-1</v>
      </c>
    </row>
    <row r="272" ht="36" customHeight="1" spans="1:5">
      <c r="A272" s="430" t="s">
        <v>627</v>
      </c>
      <c r="B272" s="431" t="s">
        <v>586</v>
      </c>
      <c r="C272" s="432"/>
      <c r="D272" s="432"/>
      <c r="E272" s="290" t="str">
        <f t="shared" si="5"/>
        <v/>
      </c>
    </row>
    <row r="273" ht="36" customHeight="1" spans="1:5">
      <c r="A273" s="418" t="s">
        <v>144</v>
      </c>
      <c r="B273" s="282" t="s">
        <v>145</v>
      </c>
      <c r="C273" s="433">
        <v>33659</v>
      </c>
      <c r="D273" s="420">
        <v>30767</v>
      </c>
      <c r="E273" s="290">
        <f t="shared" si="5"/>
        <v>-0.086</v>
      </c>
    </row>
    <row r="274" ht="36" customHeight="1" spans="1:5">
      <c r="A274" s="418" t="s">
        <v>628</v>
      </c>
      <c r="B274" s="282" t="s">
        <v>629</v>
      </c>
      <c r="C274" s="433">
        <v>37</v>
      </c>
      <c r="D274" s="420">
        <v>128</v>
      </c>
      <c r="E274" s="290">
        <f t="shared" si="5"/>
        <v>2.459</v>
      </c>
    </row>
    <row r="275" ht="36" customHeight="1" spans="1:5">
      <c r="A275" s="422" t="s">
        <v>630</v>
      </c>
      <c r="B275" s="286" t="s">
        <v>631</v>
      </c>
      <c r="C275" s="424"/>
      <c r="D275" s="425"/>
      <c r="E275" s="290" t="str">
        <f t="shared" si="5"/>
        <v/>
      </c>
    </row>
    <row r="276" ht="36" customHeight="1" spans="1:5">
      <c r="A276" s="422" t="s">
        <v>632</v>
      </c>
      <c r="B276" s="286" t="s">
        <v>633</v>
      </c>
      <c r="C276" s="424">
        <v>37</v>
      </c>
      <c r="D276" s="425">
        <v>128</v>
      </c>
      <c r="E276" s="290">
        <f t="shared" si="5"/>
        <v>2.459</v>
      </c>
    </row>
    <row r="277" ht="36" customHeight="1" spans="1:5">
      <c r="A277" s="418" t="s">
        <v>634</v>
      </c>
      <c r="B277" s="282" t="s">
        <v>635</v>
      </c>
      <c r="C277" s="421">
        <f>SUM(C278:C287)</f>
        <v>31799</v>
      </c>
      <c r="D277" s="420">
        <v>28399</v>
      </c>
      <c r="E277" s="290">
        <f t="shared" si="5"/>
        <v>-0.107</v>
      </c>
    </row>
    <row r="278" ht="36" customHeight="1" spans="1:5">
      <c r="A278" s="422" t="s">
        <v>636</v>
      </c>
      <c r="B278" s="286" t="s">
        <v>206</v>
      </c>
      <c r="C278" s="434">
        <v>22068</v>
      </c>
      <c r="D278" s="425">
        <v>23285</v>
      </c>
      <c r="E278" s="290">
        <f t="shared" si="5"/>
        <v>0.055</v>
      </c>
    </row>
    <row r="279" ht="36" customHeight="1" spans="1:5">
      <c r="A279" s="422" t="s">
        <v>637</v>
      </c>
      <c r="B279" s="286" t="s">
        <v>208</v>
      </c>
      <c r="C279" s="424">
        <v>0</v>
      </c>
      <c r="D279" s="425"/>
      <c r="E279" s="290" t="str">
        <f t="shared" si="5"/>
        <v/>
      </c>
    </row>
    <row r="280" ht="36" customHeight="1" spans="1:5">
      <c r="A280" s="422" t="s">
        <v>638</v>
      </c>
      <c r="B280" s="286" t="s">
        <v>210</v>
      </c>
      <c r="C280" s="424">
        <v>0</v>
      </c>
      <c r="D280" s="425"/>
      <c r="E280" s="290" t="str">
        <f t="shared" si="5"/>
        <v/>
      </c>
    </row>
    <row r="281" ht="36" customHeight="1" spans="1:5">
      <c r="A281" s="422" t="s">
        <v>639</v>
      </c>
      <c r="B281" s="286" t="s">
        <v>307</v>
      </c>
      <c r="C281" s="426">
        <v>380</v>
      </c>
      <c r="D281" s="425">
        <v>566</v>
      </c>
      <c r="E281" s="290">
        <f t="shared" si="5"/>
        <v>0.489</v>
      </c>
    </row>
    <row r="282" ht="36" customHeight="1" spans="1:5">
      <c r="A282" s="422" t="s">
        <v>640</v>
      </c>
      <c r="B282" s="286" t="s">
        <v>641</v>
      </c>
      <c r="C282" s="426">
        <v>1544</v>
      </c>
      <c r="D282" s="425">
        <v>1565</v>
      </c>
      <c r="E282" s="290">
        <f t="shared" si="5"/>
        <v>0.014</v>
      </c>
    </row>
    <row r="283" ht="36" customHeight="1" spans="1:5">
      <c r="A283" s="422" t="s">
        <v>642</v>
      </c>
      <c r="B283" s="286" t="s">
        <v>643</v>
      </c>
      <c r="C283" s="426">
        <v>0</v>
      </c>
      <c r="D283" s="425"/>
      <c r="E283" s="290" t="str">
        <f t="shared" si="5"/>
        <v/>
      </c>
    </row>
    <row r="284" ht="36" customHeight="1" spans="1:5">
      <c r="A284" s="422" t="s">
        <v>644</v>
      </c>
      <c r="B284" s="286" t="s">
        <v>645</v>
      </c>
      <c r="C284" s="426">
        <v>0</v>
      </c>
      <c r="D284" s="425"/>
      <c r="E284" s="290" t="str">
        <f t="shared" si="5"/>
        <v/>
      </c>
    </row>
    <row r="285" ht="36" customHeight="1" spans="1:5">
      <c r="A285" s="422" t="s">
        <v>646</v>
      </c>
      <c r="B285" s="286" t="s">
        <v>647</v>
      </c>
      <c r="C285" s="426">
        <v>0</v>
      </c>
      <c r="D285" s="425"/>
      <c r="E285" s="290" t="str">
        <f t="shared" si="5"/>
        <v/>
      </c>
    </row>
    <row r="286" ht="36" customHeight="1" spans="1:5">
      <c r="A286" s="422" t="s">
        <v>648</v>
      </c>
      <c r="B286" s="286" t="s">
        <v>224</v>
      </c>
      <c r="C286" s="426">
        <v>0</v>
      </c>
      <c r="D286" s="425"/>
      <c r="E286" s="290" t="str">
        <f t="shared" si="5"/>
        <v/>
      </c>
    </row>
    <row r="287" ht="36" customHeight="1" spans="1:5">
      <c r="A287" s="422" t="s">
        <v>649</v>
      </c>
      <c r="B287" s="286" t="s">
        <v>650</v>
      </c>
      <c r="C287" s="426">
        <v>7807</v>
      </c>
      <c r="D287" s="425">
        <v>2983</v>
      </c>
      <c r="E287" s="290">
        <f t="shared" si="5"/>
        <v>-0.618</v>
      </c>
    </row>
    <row r="288" ht="36" customHeight="1" spans="1:5">
      <c r="A288" s="418" t="s">
        <v>651</v>
      </c>
      <c r="B288" s="282" t="s">
        <v>652</v>
      </c>
      <c r="C288" s="426"/>
      <c r="D288" s="420"/>
      <c r="E288" s="290" t="str">
        <f t="shared" si="5"/>
        <v/>
      </c>
    </row>
    <row r="289" ht="36" customHeight="1" spans="1:5">
      <c r="A289" s="422" t="s">
        <v>653</v>
      </c>
      <c r="B289" s="286" t="s">
        <v>206</v>
      </c>
      <c r="C289" s="426"/>
      <c r="D289" s="425"/>
      <c r="E289" s="290" t="str">
        <f t="shared" si="5"/>
        <v/>
      </c>
    </row>
    <row r="290" ht="36" customHeight="1" spans="1:5">
      <c r="A290" s="422" t="s">
        <v>654</v>
      </c>
      <c r="B290" s="286" t="s">
        <v>208</v>
      </c>
      <c r="C290" s="426">
        <v>0</v>
      </c>
      <c r="D290" s="425"/>
      <c r="E290" s="290" t="str">
        <f t="shared" si="5"/>
        <v/>
      </c>
    </row>
    <row r="291" ht="36" customHeight="1" spans="1:5">
      <c r="A291" s="422" t="s">
        <v>655</v>
      </c>
      <c r="B291" s="286" t="s">
        <v>210</v>
      </c>
      <c r="C291" s="426">
        <v>0</v>
      </c>
      <c r="D291" s="425"/>
      <c r="E291" s="290" t="str">
        <f t="shared" si="5"/>
        <v/>
      </c>
    </row>
    <row r="292" ht="36" customHeight="1" spans="1:5">
      <c r="A292" s="422" t="s">
        <v>656</v>
      </c>
      <c r="B292" s="286" t="s">
        <v>657</v>
      </c>
      <c r="C292" s="426"/>
      <c r="D292" s="425"/>
      <c r="E292" s="290" t="str">
        <f t="shared" si="5"/>
        <v/>
      </c>
    </row>
    <row r="293" ht="36" customHeight="1" spans="1:5">
      <c r="A293" s="422" t="s">
        <v>658</v>
      </c>
      <c r="B293" s="286" t="s">
        <v>224</v>
      </c>
      <c r="C293" s="426"/>
      <c r="D293" s="425"/>
      <c r="E293" s="290" t="str">
        <f t="shared" si="5"/>
        <v/>
      </c>
    </row>
    <row r="294" ht="36" customHeight="1" spans="1:5">
      <c r="A294" s="422" t="s">
        <v>659</v>
      </c>
      <c r="B294" s="286" t="s">
        <v>660</v>
      </c>
      <c r="C294" s="424"/>
      <c r="D294" s="425"/>
      <c r="E294" s="290" t="str">
        <f t="shared" si="5"/>
        <v/>
      </c>
    </row>
    <row r="295" ht="36" customHeight="1" spans="1:5">
      <c r="A295" s="418" t="s">
        <v>661</v>
      </c>
      <c r="B295" s="282" t="s">
        <v>662</v>
      </c>
      <c r="C295" s="433">
        <v>327</v>
      </c>
      <c r="D295" s="420">
        <v>394</v>
      </c>
      <c r="E295" s="290">
        <f t="shared" si="5"/>
        <v>0.205</v>
      </c>
    </row>
    <row r="296" ht="36" customHeight="1" spans="1:5">
      <c r="A296" s="422" t="s">
        <v>663</v>
      </c>
      <c r="B296" s="286" t="s">
        <v>206</v>
      </c>
      <c r="C296" s="424"/>
      <c r="D296" s="425"/>
      <c r="E296" s="290" t="str">
        <f t="shared" si="5"/>
        <v/>
      </c>
    </row>
    <row r="297" ht="36" customHeight="1" spans="1:5">
      <c r="A297" s="422" t="s">
        <v>664</v>
      </c>
      <c r="B297" s="286" t="s">
        <v>208</v>
      </c>
      <c r="C297" s="424"/>
      <c r="D297" s="425"/>
      <c r="E297" s="290" t="str">
        <f t="shared" si="5"/>
        <v/>
      </c>
    </row>
    <row r="298" ht="36" customHeight="1" spans="1:5">
      <c r="A298" s="422" t="s">
        <v>665</v>
      </c>
      <c r="B298" s="286" t="s">
        <v>210</v>
      </c>
      <c r="C298" s="424"/>
      <c r="D298" s="425"/>
      <c r="E298" s="290" t="str">
        <f t="shared" si="5"/>
        <v/>
      </c>
    </row>
    <row r="299" ht="36" customHeight="1" spans="1:5">
      <c r="A299" s="422" t="s">
        <v>666</v>
      </c>
      <c r="B299" s="286" t="s">
        <v>667</v>
      </c>
      <c r="C299" s="424"/>
      <c r="D299" s="425"/>
      <c r="E299" s="290" t="str">
        <f t="shared" si="5"/>
        <v/>
      </c>
    </row>
    <row r="300" ht="36" customHeight="1" spans="1:5">
      <c r="A300" s="422" t="s">
        <v>668</v>
      </c>
      <c r="B300" s="286" t="s">
        <v>669</v>
      </c>
      <c r="C300" s="424"/>
      <c r="D300" s="425"/>
      <c r="E300" s="290" t="str">
        <f t="shared" si="5"/>
        <v/>
      </c>
    </row>
    <row r="301" ht="36" customHeight="1" spans="1:5">
      <c r="A301" s="422" t="s">
        <v>670</v>
      </c>
      <c r="B301" s="286" t="s">
        <v>224</v>
      </c>
      <c r="C301" s="424"/>
      <c r="D301" s="425"/>
      <c r="E301" s="290" t="str">
        <f t="shared" si="5"/>
        <v/>
      </c>
    </row>
    <row r="302" ht="36" customHeight="1" spans="1:5">
      <c r="A302" s="422" t="s">
        <v>671</v>
      </c>
      <c r="B302" s="286" t="s">
        <v>672</v>
      </c>
      <c r="C302" s="426">
        <v>327</v>
      </c>
      <c r="D302" s="425">
        <v>394</v>
      </c>
      <c r="E302" s="290">
        <f t="shared" si="5"/>
        <v>0.205</v>
      </c>
    </row>
    <row r="303" ht="36" customHeight="1" spans="1:5">
      <c r="A303" s="418" t="s">
        <v>673</v>
      </c>
      <c r="B303" s="282" t="s">
        <v>674</v>
      </c>
      <c r="C303" s="433">
        <v>285</v>
      </c>
      <c r="D303" s="420">
        <v>540</v>
      </c>
      <c r="E303" s="290">
        <f t="shared" si="5"/>
        <v>0.895</v>
      </c>
    </row>
    <row r="304" ht="36" customHeight="1" spans="1:5">
      <c r="A304" s="422" t="s">
        <v>675</v>
      </c>
      <c r="B304" s="286" t="s">
        <v>206</v>
      </c>
      <c r="C304" s="424"/>
      <c r="D304" s="425"/>
      <c r="E304" s="290" t="str">
        <f t="shared" si="5"/>
        <v/>
      </c>
    </row>
    <row r="305" ht="36" customHeight="1" spans="1:5">
      <c r="A305" s="422" t="s">
        <v>676</v>
      </c>
      <c r="B305" s="286" t="s">
        <v>208</v>
      </c>
      <c r="C305" s="424"/>
      <c r="D305" s="425"/>
      <c r="E305" s="290" t="str">
        <f t="shared" si="5"/>
        <v/>
      </c>
    </row>
    <row r="306" ht="36" customHeight="1" spans="1:5">
      <c r="A306" s="422" t="s">
        <v>677</v>
      </c>
      <c r="B306" s="286" t="s">
        <v>210</v>
      </c>
      <c r="C306" s="424">
        <v>0</v>
      </c>
      <c r="D306" s="425"/>
      <c r="E306" s="290" t="str">
        <f t="shared" si="5"/>
        <v/>
      </c>
    </row>
    <row r="307" ht="36" customHeight="1" spans="1:5">
      <c r="A307" s="422" t="s">
        <v>678</v>
      </c>
      <c r="B307" s="286" t="s">
        <v>679</v>
      </c>
      <c r="C307" s="424"/>
      <c r="D307" s="425"/>
      <c r="E307" s="290" t="str">
        <f t="shared" si="5"/>
        <v/>
      </c>
    </row>
    <row r="308" ht="36" customHeight="1" spans="1:5">
      <c r="A308" s="422" t="s">
        <v>680</v>
      </c>
      <c r="B308" s="286" t="s">
        <v>681</v>
      </c>
      <c r="C308" s="424"/>
      <c r="D308" s="425"/>
      <c r="E308" s="290" t="str">
        <f t="shared" si="5"/>
        <v/>
      </c>
    </row>
    <row r="309" ht="36" customHeight="1" spans="1:5">
      <c r="A309" s="422" t="s">
        <v>682</v>
      </c>
      <c r="B309" s="286" t="s">
        <v>683</v>
      </c>
      <c r="C309" s="424"/>
      <c r="D309" s="425"/>
      <c r="E309" s="290" t="str">
        <f t="shared" si="5"/>
        <v/>
      </c>
    </row>
    <row r="310" ht="36" customHeight="1" spans="1:5">
      <c r="A310" s="422" t="s">
        <v>684</v>
      </c>
      <c r="B310" s="286" t="s">
        <v>224</v>
      </c>
      <c r="C310" s="426"/>
      <c r="D310" s="425"/>
      <c r="E310" s="290" t="str">
        <f t="shared" si="5"/>
        <v/>
      </c>
    </row>
    <row r="311" ht="36" customHeight="1" spans="1:5">
      <c r="A311" s="422" t="s">
        <v>685</v>
      </c>
      <c r="B311" s="286" t="s">
        <v>686</v>
      </c>
      <c r="C311" s="426">
        <v>285</v>
      </c>
      <c r="D311" s="425">
        <v>540</v>
      </c>
      <c r="E311" s="290">
        <f t="shared" si="5"/>
        <v>0.895</v>
      </c>
    </row>
    <row r="312" ht="36" customHeight="1" spans="1:5">
      <c r="A312" s="418" t="s">
        <v>687</v>
      </c>
      <c r="B312" s="282" t="s">
        <v>688</v>
      </c>
      <c r="C312" s="421">
        <f>SUM(C313:C327)</f>
        <v>1206</v>
      </c>
      <c r="D312" s="420">
        <v>1306</v>
      </c>
      <c r="E312" s="290">
        <f t="shared" si="5"/>
        <v>0.083</v>
      </c>
    </row>
    <row r="313" ht="36" customHeight="1" spans="1:5">
      <c r="A313" s="422" t="s">
        <v>689</v>
      </c>
      <c r="B313" s="286" t="s">
        <v>206</v>
      </c>
      <c r="C313" s="434">
        <v>737</v>
      </c>
      <c r="D313" s="425">
        <v>784</v>
      </c>
      <c r="E313" s="290">
        <f t="shared" si="5"/>
        <v>0.064</v>
      </c>
    </row>
    <row r="314" ht="36" customHeight="1" spans="1:5">
      <c r="A314" s="422" t="s">
        <v>690</v>
      </c>
      <c r="B314" s="286" t="s">
        <v>208</v>
      </c>
      <c r="C314" s="424">
        <v>0</v>
      </c>
      <c r="D314" s="425"/>
      <c r="E314" s="290" t="str">
        <f t="shared" si="5"/>
        <v/>
      </c>
    </row>
    <row r="315" ht="36" customHeight="1" spans="1:5">
      <c r="A315" s="422" t="s">
        <v>691</v>
      </c>
      <c r="B315" s="286" t="s">
        <v>210</v>
      </c>
      <c r="C315" s="424">
        <v>0</v>
      </c>
      <c r="D315" s="425"/>
      <c r="E315" s="290" t="str">
        <f t="shared" si="5"/>
        <v/>
      </c>
    </row>
    <row r="316" ht="36" customHeight="1" spans="1:5">
      <c r="A316" s="422" t="s">
        <v>692</v>
      </c>
      <c r="B316" s="286" t="s">
        <v>693</v>
      </c>
      <c r="C316" s="426">
        <v>143</v>
      </c>
      <c r="D316" s="425">
        <v>239</v>
      </c>
      <c r="E316" s="290">
        <f t="shared" si="5"/>
        <v>0.671</v>
      </c>
    </row>
    <row r="317" ht="36" customHeight="1" spans="1:5">
      <c r="A317" s="422" t="s">
        <v>694</v>
      </c>
      <c r="B317" s="286" t="s">
        <v>695</v>
      </c>
      <c r="C317" s="426">
        <v>46</v>
      </c>
      <c r="D317" s="425">
        <v>46</v>
      </c>
      <c r="E317" s="290">
        <f t="shared" si="5"/>
        <v>0</v>
      </c>
    </row>
    <row r="318" ht="36" customHeight="1" spans="1:5">
      <c r="A318" s="435" t="s">
        <v>696</v>
      </c>
      <c r="B318" s="286" t="s">
        <v>697</v>
      </c>
      <c r="C318" s="426">
        <v>20</v>
      </c>
      <c r="D318" s="425">
        <v>25</v>
      </c>
      <c r="E318" s="290">
        <f t="shared" si="5"/>
        <v>0.25</v>
      </c>
    </row>
    <row r="319" ht="36" customHeight="1" spans="1:5">
      <c r="A319" s="435" t="s">
        <v>698</v>
      </c>
      <c r="B319" s="286" t="s">
        <v>699</v>
      </c>
      <c r="C319" s="426">
        <v>10</v>
      </c>
      <c r="D319" s="425">
        <v>20</v>
      </c>
      <c r="E319" s="290">
        <f t="shared" si="5"/>
        <v>1</v>
      </c>
    </row>
    <row r="320" ht="36" customHeight="1" spans="1:5">
      <c r="A320" s="422" t="s">
        <v>700</v>
      </c>
      <c r="B320" s="286" t="s">
        <v>701</v>
      </c>
      <c r="C320" s="426">
        <v>0</v>
      </c>
      <c r="D320" s="425"/>
      <c r="E320" s="290" t="str">
        <f t="shared" si="5"/>
        <v/>
      </c>
    </row>
    <row r="321" ht="36" customHeight="1" spans="1:5">
      <c r="A321" s="422" t="s">
        <v>702</v>
      </c>
      <c r="B321" s="286" t="s">
        <v>703</v>
      </c>
      <c r="C321" s="426">
        <v>0</v>
      </c>
      <c r="D321" s="425"/>
      <c r="E321" s="290" t="str">
        <f t="shared" si="5"/>
        <v/>
      </c>
    </row>
    <row r="322" ht="36" customHeight="1" spans="1:5">
      <c r="A322" s="422" t="s">
        <v>704</v>
      </c>
      <c r="B322" s="286" t="s">
        <v>705</v>
      </c>
      <c r="C322" s="426">
        <v>16</v>
      </c>
      <c r="D322" s="425">
        <v>25</v>
      </c>
      <c r="E322" s="290">
        <f t="shared" si="5"/>
        <v>0.563</v>
      </c>
    </row>
    <row r="323" ht="36" customHeight="1" spans="1:5">
      <c r="A323" s="422" t="s">
        <v>706</v>
      </c>
      <c r="B323" s="286" t="s">
        <v>707</v>
      </c>
      <c r="C323" s="426">
        <v>0</v>
      </c>
      <c r="D323" s="425"/>
      <c r="E323" s="290" t="str">
        <f t="shared" si="5"/>
        <v/>
      </c>
    </row>
    <row r="324" ht="36" customHeight="1" spans="1:5">
      <c r="A324" s="422" t="s">
        <v>708</v>
      </c>
      <c r="B324" s="286" t="s">
        <v>709</v>
      </c>
      <c r="C324" s="426">
        <v>87</v>
      </c>
      <c r="D324" s="425">
        <v>86</v>
      </c>
      <c r="E324" s="290">
        <f t="shared" si="5"/>
        <v>-0.011</v>
      </c>
    </row>
    <row r="325" ht="36" customHeight="1" spans="1:5">
      <c r="A325" s="422" t="s">
        <v>710</v>
      </c>
      <c r="B325" s="286" t="s">
        <v>307</v>
      </c>
      <c r="C325" s="426">
        <v>0</v>
      </c>
      <c r="D325" s="425"/>
      <c r="E325" s="290" t="str">
        <f t="shared" ref="E325:E388" si="6">IF(C325&gt;0,D325/C325-1,IF(C325&lt;0,-(D325/C325-1),""))</f>
        <v/>
      </c>
    </row>
    <row r="326" ht="36" customHeight="1" spans="1:5">
      <c r="A326" s="422" t="s">
        <v>711</v>
      </c>
      <c r="B326" s="286" t="s">
        <v>224</v>
      </c>
      <c r="C326" s="426">
        <v>50</v>
      </c>
      <c r="D326" s="425">
        <v>51</v>
      </c>
      <c r="E326" s="290">
        <f t="shared" si="6"/>
        <v>0.02</v>
      </c>
    </row>
    <row r="327" ht="36" customHeight="1" spans="1:5">
      <c r="A327" s="422" t="s">
        <v>712</v>
      </c>
      <c r="B327" s="286" t="s">
        <v>713</v>
      </c>
      <c r="C327" s="426">
        <v>97</v>
      </c>
      <c r="D327" s="425">
        <v>30</v>
      </c>
      <c r="E327" s="290">
        <f t="shared" si="6"/>
        <v>-0.691</v>
      </c>
    </row>
    <row r="328" ht="36" customHeight="1" spans="1:5">
      <c r="A328" s="418" t="s">
        <v>714</v>
      </c>
      <c r="B328" s="282" t="s">
        <v>715</v>
      </c>
      <c r="C328" s="421"/>
      <c r="D328" s="420"/>
      <c r="E328" s="290" t="str">
        <f t="shared" si="6"/>
        <v/>
      </c>
    </row>
    <row r="329" ht="36" customHeight="1" spans="1:5">
      <c r="A329" s="422" t="s">
        <v>716</v>
      </c>
      <c r="B329" s="286" t="s">
        <v>206</v>
      </c>
      <c r="C329" s="424"/>
      <c r="D329" s="425"/>
      <c r="E329" s="290" t="str">
        <f t="shared" si="6"/>
        <v/>
      </c>
    </row>
    <row r="330" ht="36" customHeight="1" spans="1:5">
      <c r="A330" s="422" t="s">
        <v>717</v>
      </c>
      <c r="B330" s="286" t="s">
        <v>208</v>
      </c>
      <c r="C330" s="424">
        <v>0</v>
      </c>
      <c r="D330" s="425"/>
      <c r="E330" s="290" t="str">
        <f t="shared" si="6"/>
        <v/>
      </c>
    </row>
    <row r="331" ht="36" customHeight="1" spans="1:5">
      <c r="A331" s="422" t="s">
        <v>718</v>
      </c>
      <c r="B331" s="286" t="s">
        <v>210</v>
      </c>
      <c r="C331" s="424">
        <v>0</v>
      </c>
      <c r="D331" s="425"/>
      <c r="E331" s="290" t="str">
        <f t="shared" si="6"/>
        <v/>
      </c>
    </row>
    <row r="332" ht="36" customHeight="1" spans="1:5">
      <c r="A332" s="422" t="s">
        <v>719</v>
      </c>
      <c r="B332" s="286" t="s">
        <v>720</v>
      </c>
      <c r="C332" s="424"/>
      <c r="D332" s="425"/>
      <c r="E332" s="290" t="str">
        <f t="shared" si="6"/>
        <v/>
      </c>
    </row>
    <row r="333" ht="36" customHeight="1" spans="1:5">
      <c r="A333" s="422" t="s">
        <v>721</v>
      </c>
      <c r="B333" s="286" t="s">
        <v>722</v>
      </c>
      <c r="C333" s="424"/>
      <c r="D333" s="425"/>
      <c r="E333" s="290" t="str">
        <f t="shared" si="6"/>
        <v/>
      </c>
    </row>
    <row r="334" ht="36" customHeight="1" spans="1:5">
      <c r="A334" s="422" t="s">
        <v>723</v>
      </c>
      <c r="B334" s="286" t="s">
        <v>724</v>
      </c>
      <c r="C334" s="424"/>
      <c r="D334" s="425"/>
      <c r="E334" s="290" t="str">
        <f t="shared" si="6"/>
        <v/>
      </c>
    </row>
    <row r="335" ht="36" customHeight="1" spans="1:5">
      <c r="A335" s="422" t="s">
        <v>725</v>
      </c>
      <c r="B335" s="286" t="s">
        <v>307</v>
      </c>
      <c r="C335" s="424"/>
      <c r="D335" s="425"/>
      <c r="E335" s="290" t="str">
        <f t="shared" si="6"/>
        <v/>
      </c>
    </row>
    <row r="336" ht="36" customHeight="1" spans="1:5">
      <c r="A336" s="422" t="s">
        <v>726</v>
      </c>
      <c r="B336" s="286" t="s">
        <v>224</v>
      </c>
      <c r="C336" s="424">
        <v>0</v>
      </c>
      <c r="D336" s="425"/>
      <c r="E336" s="290" t="str">
        <f t="shared" si="6"/>
        <v/>
      </c>
    </row>
    <row r="337" ht="36" customHeight="1" spans="1:5">
      <c r="A337" s="422" t="s">
        <v>727</v>
      </c>
      <c r="B337" s="286" t="s">
        <v>728</v>
      </c>
      <c r="C337" s="424"/>
      <c r="D337" s="425"/>
      <c r="E337" s="290" t="str">
        <f t="shared" si="6"/>
        <v/>
      </c>
    </row>
    <row r="338" ht="36" customHeight="1" spans="1:5">
      <c r="A338" s="418" t="s">
        <v>729</v>
      </c>
      <c r="B338" s="282" t="s">
        <v>730</v>
      </c>
      <c r="C338" s="421"/>
      <c r="D338" s="420"/>
      <c r="E338" s="290" t="str">
        <f t="shared" si="6"/>
        <v/>
      </c>
    </row>
    <row r="339" ht="36" customHeight="1" spans="1:5">
      <c r="A339" s="422" t="s">
        <v>731</v>
      </c>
      <c r="B339" s="286" t="s">
        <v>206</v>
      </c>
      <c r="C339" s="424"/>
      <c r="D339" s="425"/>
      <c r="E339" s="290" t="str">
        <f t="shared" si="6"/>
        <v/>
      </c>
    </row>
    <row r="340" ht="36" customHeight="1" spans="1:5">
      <c r="A340" s="422" t="s">
        <v>732</v>
      </c>
      <c r="B340" s="286" t="s">
        <v>208</v>
      </c>
      <c r="C340" s="424">
        <v>0</v>
      </c>
      <c r="D340" s="425"/>
      <c r="E340" s="290" t="str">
        <f t="shared" si="6"/>
        <v/>
      </c>
    </row>
    <row r="341" ht="36" customHeight="1" spans="1:5">
      <c r="A341" s="422" t="s">
        <v>733</v>
      </c>
      <c r="B341" s="286" t="s">
        <v>210</v>
      </c>
      <c r="C341" s="424">
        <v>0</v>
      </c>
      <c r="D341" s="425"/>
      <c r="E341" s="290" t="str">
        <f t="shared" si="6"/>
        <v/>
      </c>
    </row>
    <row r="342" ht="36" customHeight="1" spans="1:5">
      <c r="A342" s="422" t="s">
        <v>734</v>
      </c>
      <c r="B342" s="286" t="s">
        <v>735</v>
      </c>
      <c r="C342" s="424"/>
      <c r="D342" s="425"/>
      <c r="E342" s="290" t="str">
        <f t="shared" si="6"/>
        <v/>
      </c>
    </row>
    <row r="343" ht="36" customHeight="1" spans="1:5">
      <c r="A343" s="422" t="s">
        <v>736</v>
      </c>
      <c r="B343" s="286" t="s">
        <v>737</v>
      </c>
      <c r="C343" s="424"/>
      <c r="D343" s="425"/>
      <c r="E343" s="290" t="str">
        <f t="shared" si="6"/>
        <v/>
      </c>
    </row>
    <row r="344" ht="36" customHeight="1" spans="1:5">
      <c r="A344" s="422" t="s">
        <v>738</v>
      </c>
      <c r="B344" s="286" t="s">
        <v>739</v>
      </c>
      <c r="C344" s="424"/>
      <c r="D344" s="425"/>
      <c r="E344" s="290" t="str">
        <f t="shared" si="6"/>
        <v/>
      </c>
    </row>
    <row r="345" ht="36" customHeight="1" spans="1:5">
      <c r="A345" s="422" t="s">
        <v>740</v>
      </c>
      <c r="B345" s="286" t="s">
        <v>307</v>
      </c>
      <c r="C345" s="424"/>
      <c r="D345" s="425"/>
      <c r="E345" s="290" t="str">
        <f t="shared" si="6"/>
        <v/>
      </c>
    </row>
    <row r="346" ht="36" customHeight="1" spans="1:5">
      <c r="A346" s="422" t="s">
        <v>741</v>
      </c>
      <c r="B346" s="286" t="s">
        <v>224</v>
      </c>
      <c r="C346" s="424">
        <v>0</v>
      </c>
      <c r="D346" s="425"/>
      <c r="E346" s="290" t="str">
        <f t="shared" si="6"/>
        <v/>
      </c>
    </row>
    <row r="347" ht="36" customHeight="1" spans="1:5">
      <c r="A347" s="422" t="s">
        <v>742</v>
      </c>
      <c r="B347" s="286" t="s">
        <v>743</v>
      </c>
      <c r="C347" s="424"/>
      <c r="D347" s="425"/>
      <c r="E347" s="290" t="str">
        <f t="shared" si="6"/>
        <v/>
      </c>
    </row>
    <row r="348" ht="36" customHeight="1" spans="1:5">
      <c r="A348" s="418" t="s">
        <v>744</v>
      </c>
      <c r="B348" s="282" t="s">
        <v>745</v>
      </c>
      <c r="C348" s="421"/>
      <c r="D348" s="420"/>
      <c r="E348" s="290" t="str">
        <f t="shared" si="6"/>
        <v/>
      </c>
    </row>
    <row r="349" ht="36" customHeight="1" spans="1:5">
      <c r="A349" s="422" t="s">
        <v>746</v>
      </c>
      <c r="B349" s="286" t="s">
        <v>206</v>
      </c>
      <c r="C349" s="424"/>
      <c r="D349" s="425"/>
      <c r="E349" s="290" t="str">
        <f t="shared" si="6"/>
        <v/>
      </c>
    </row>
    <row r="350" ht="36" customHeight="1" spans="1:5">
      <c r="A350" s="422" t="s">
        <v>747</v>
      </c>
      <c r="B350" s="286" t="s">
        <v>208</v>
      </c>
      <c r="C350" s="424">
        <v>0</v>
      </c>
      <c r="D350" s="425"/>
      <c r="E350" s="290" t="str">
        <f t="shared" si="6"/>
        <v/>
      </c>
    </row>
    <row r="351" ht="36" customHeight="1" spans="1:5">
      <c r="A351" s="422" t="s">
        <v>748</v>
      </c>
      <c r="B351" s="286" t="s">
        <v>210</v>
      </c>
      <c r="C351" s="424">
        <v>0</v>
      </c>
      <c r="D351" s="425"/>
      <c r="E351" s="290" t="str">
        <f t="shared" si="6"/>
        <v/>
      </c>
    </row>
    <row r="352" ht="36" customHeight="1" spans="1:5">
      <c r="A352" s="422" t="s">
        <v>749</v>
      </c>
      <c r="B352" s="286" t="s">
        <v>750</v>
      </c>
      <c r="C352" s="424">
        <v>0</v>
      </c>
      <c r="D352" s="425"/>
      <c r="E352" s="290" t="str">
        <f t="shared" si="6"/>
        <v/>
      </c>
    </row>
    <row r="353" ht="36" customHeight="1" spans="1:5">
      <c r="A353" s="422" t="s">
        <v>751</v>
      </c>
      <c r="B353" s="286" t="s">
        <v>752</v>
      </c>
      <c r="C353" s="424">
        <v>0</v>
      </c>
      <c r="D353" s="425"/>
      <c r="E353" s="290" t="str">
        <f t="shared" si="6"/>
        <v/>
      </c>
    </row>
    <row r="354" ht="36" customHeight="1" spans="1:5">
      <c r="A354" s="422" t="s">
        <v>753</v>
      </c>
      <c r="B354" s="286" t="s">
        <v>224</v>
      </c>
      <c r="C354" s="424"/>
      <c r="D354" s="425"/>
      <c r="E354" s="290" t="str">
        <f t="shared" si="6"/>
        <v/>
      </c>
    </row>
    <row r="355" ht="36" customHeight="1" spans="1:5">
      <c r="A355" s="422" t="s">
        <v>754</v>
      </c>
      <c r="B355" s="286" t="s">
        <v>755</v>
      </c>
      <c r="C355" s="424">
        <v>0</v>
      </c>
      <c r="D355" s="425"/>
      <c r="E355" s="290" t="str">
        <f t="shared" si="6"/>
        <v/>
      </c>
    </row>
    <row r="356" ht="36" customHeight="1" spans="1:5">
      <c r="A356" s="418" t="s">
        <v>756</v>
      </c>
      <c r="B356" s="282" t="s">
        <v>757</v>
      </c>
      <c r="C356" s="421">
        <f>SUM(C357:C361)</f>
        <v>0</v>
      </c>
      <c r="D356" s="420"/>
      <c r="E356" s="290" t="str">
        <f t="shared" si="6"/>
        <v/>
      </c>
    </row>
    <row r="357" ht="36" customHeight="1" spans="1:5">
      <c r="A357" s="422" t="s">
        <v>758</v>
      </c>
      <c r="B357" s="286" t="s">
        <v>206</v>
      </c>
      <c r="C357" s="424">
        <v>0</v>
      </c>
      <c r="D357" s="425"/>
      <c r="E357" s="290" t="str">
        <f t="shared" si="6"/>
        <v/>
      </c>
    </row>
    <row r="358" ht="36" customHeight="1" spans="1:5">
      <c r="A358" s="422" t="s">
        <v>759</v>
      </c>
      <c r="B358" s="286" t="s">
        <v>208</v>
      </c>
      <c r="C358" s="424">
        <v>0</v>
      </c>
      <c r="D358" s="425"/>
      <c r="E358" s="290" t="str">
        <f t="shared" si="6"/>
        <v/>
      </c>
    </row>
    <row r="359" ht="36" customHeight="1" spans="1:5">
      <c r="A359" s="422" t="s">
        <v>760</v>
      </c>
      <c r="B359" s="286" t="s">
        <v>307</v>
      </c>
      <c r="C359" s="424">
        <v>0</v>
      </c>
      <c r="D359" s="425"/>
      <c r="E359" s="290" t="str">
        <f t="shared" si="6"/>
        <v/>
      </c>
    </row>
    <row r="360" ht="36" customHeight="1" spans="1:5">
      <c r="A360" s="422" t="s">
        <v>761</v>
      </c>
      <c r="B360" s="286" t="s">
        <v>762</v>
      </c>
      <c r="C360" s="424">
        <v>0</v>
      </c>
      <c r="D360" s="425"/>
      <c r="E360" s="290" t="str">
        <f t="shared" si="6"/>
        <v/>
      </c>
    </row>
    <row r="361" ht="36" customHeight="1" spans="1:5">
      <c r="A361" s="422" t="s">
        <v>763</v>
      </c>
      <c r="B361" s="286" t="s">
        <v>764</v>
      </c>
      <c r="C361" s="424">
        <v>0</v>
      </c>
      <c r="D361" s="425"/>
      <c r="E361" s="290" t="str">
        <f t="shared" si="6"/>
        <v/>
      </c>
    </row>
    <row r="362" ht="36" customHeight="1" spans="1:5">
      <c r="A362" s="418" t="s">
        <v>765</v>
      </c>
      <c r="B362" s="282" t="s">
        <v>766</v>
      </c>
      <c r="C362" s="433">
        <v>5</v>
      </c>
      <c r="D362" s="420"/>
      <c r="E362" s="290">
        <f t="shared" si="6"/>
        <v>-1</v>
      </c>
    </row>
    <row r="363" ht="36" customHeight="1" spans="1:5">
      <c r="A363" s="422">
        <v>2049902</v>
      </c>
      <c r="B363" s="286" t="s">
        <v>767</v>
      </c>
      <c r="C363" s="424"/>
      <c r="D363" s="425"/>
      <c r="E363" s="290" t="str">
        <f t="shared" si="6"/>
        <v/>
      </c>
    </row>
    <row r="364" ht="36" customHeight="1" spans="1:5">
      <c r="A364" s="436" t="s">
        <v>768</v>
      </c>
      <c r="B364" s="286" t="s">
        <v>769</v>
      </c>
      <c r="C364" s="426">
        <v>5</v>
      </c>
      <c r="D364" s="425"/>
      <c r="E364" s="290">
        <f t="shared" si="6"/>
        <v>-1</v>
      </c>
    </row>
    <row r="365" ht="36" customHeight="1" spans="1:5">
      <c r="A365" s="437" t="s">
        <v>770</v>
      </c>
      <c r="B365" s="438" t="s">
        <v>586</v>
      </c>
      <c r="C365" s="432"/>
      <c r="D365" s="432"/>
      <c r="E365" s="290" t="str">
        <f t="shared" si="6"/>
        <v/>
      </c>
    </row>
    <row r="366" ht="36" customHeight="1" spans="1:5">
      <c r="A366" s="437" t="s">
        <v>771</v>
      </c>
      <c r="B366" s="438" t="s">
        <v>772</v>
      </c>
      <c r="C366" s="432"/>
      <c r="D366" s="432"/>
      <c r="E366" s="290" t="str">
        <f t="shared" si="6"/>
        <v/>
      </c>
    </row>
    <row r="367" ht="36" customHeight="1" spans="1:5">
      <c r="A367" s="418" t="s">
        <v>146</v>
      </c>
      <c r="B367" s="282" t="s">
        <v>147</v>
      </c>
      <c r="C367" s="433">
        <v>70141</v>
      </c>
      <c r="D367" s="420">
        <v>83314</v>
      </c>
      <c r="E367" s="290">
        <f t="shared" si="6"/>
        <v>0.188</v>
      </c>
    </row>
    <row r="368" ht="36" customHeight="1" spans="1:5">
      <c r="A368" s="418" t="s">
        <v>773</v>
      </c>
      <c r="B368" s="282" t="s">
        <v>774</v>
      </c>
      <c r="C368" s="421">
        <f>SUM(C369:C372)</f>
        <v>1008</v>
      </c>
      <c r="D368" s="420">
        <v>966</v>
      </c>
      <c r="E368" s="290">
        <f t="shared" si="6"/>
        <v>-0.042</v>
      </c>
    </row>
    <row r="369" ht="36" customHeight="1" spans="1:5">
      <c r="A369" s="422" t="s">
        <v>775</v>
      </c>
      <c r="B369" s="286" t="s">
        <v>206</v>
      </c>
      <c r="C369" s="426">
        <v>445</v>
      </c>
      <c r="D369" s="425">
        <v>478</v>
      </c>
      <c r="E369" s="290">
        <f t="shared" si="6"/>
        <v>0.074</v>
      </c>
    </row>
    <row r="370" ht="36" customHeight="1" spans="1:5">
      <c r="A370" s="422" t="s">
        <v>776</v>
      </c>
      <c r="B370" s="286" t="s">
        <v>208</v>
      </c>
      <c r="C370" s="424">
        <v>0</v>
      </c>
      <c r="D370" s="425"/>
      <c r="E370" s="290" t="str">
        <f t="shared" si="6"/>
        <v/>
      </c>
    </row>
    <row r="371" ht="36" customHeight="1" spans="1:5">
      <c r="A371" s="422" t="s">
        <v>777</v>
      </c>
      <c r="B371" s="286" t="s">
        <v>210</v>
      </c>
      <c r="C371" s="424">
        <v>0</v>
      </c>
      <c r="D371" s="425"/>
      <c r="E371" s="290" t="str">
        <f t="shared" si="6"/>
        <v/>
      </c>
    </row>
    <row r="372" ht="36" customHeight="1" spans="1:5">
      <c r="A372" s="422" t="s">
        <v>778</v>
      </c>
      <c r="B372" s="286" t="s">
        <v>779</v>
      </c>
      <c r="C372" s="426">
        <v>563</v>
      </c>
      <c r="D372" s="425">
        <v>488</v>
      </c>
      <c r="E372" s="290">
        <f t="shared" si="6"/>
        <v>-0.133</v>
      </c>
    </row>
    <row r="373" ht="36" customHeight="1" spans="1:5">
      <c r="A373" s="418" t="s">
        <v>780</v>
      </c>
      <c r="B373" s="282" t="s">
        <v>781</v>
      </c>
      <c r="C373" s="421">
        <f>SUM(C374:C381)</f>
        <v>62889</v>
      </c>
      <c r="D373" s="420">
        <v>75891</v>
      </c>
      <c r="E373" s="290">
        <f t="shared" si="6"/>
        <v>0.207</v>
      </c>
    </row>
    <row r="374" ht="36" customHeight="1" spans="1:5">
      <c r="A374" s="422" t="s">
        <v>782</v>
      </c>
      <c r="B374" s="286" t="s">
        <v>783</v>
      </c>
      <c r="C374" s="426">
        <v>9452</v>
      </c>
      <c r="D374" s="425">
        <v>12438</v>
      </c>
      <c r="E374" s="290">
        <f t="shared" si="6"/>
        <v>0.316</v>
      </c>
    </row>
    <row r="375" ht="36" customHeight="1" spans="1:5">
      <c r="A375" s="422" t="s">
        <v>784</v>
      </c>
      <c r="B375" s="286" t="s">
        <v>785</v>
      </c>
      <c r="C375" s="426">
        <f>35596.496633-12250</f>
        <v>23346</v>
      </c>
      <c r="D375" s="425">
        <v>24850</v>
      </c>
      <c r="E375" s="290">
        <f t="shared" si="6"/>
        <v>0.064</v>
      </c>
    </row>
    <row r="376" ht="36" customHeight="1" spans="1:5">
      <c r="A376" s="422" t="s">
        <v>786</v>
      </c>
      <c r="B376" s="286" t="s">
        <v>787</v>
      </c>
      <c r="C376" s="426">
        <v>11443</v>
      </c>
      <c r="D376" s="425">
        <v>19833</v>
      </c>
      <c r="E376" s="290">
        <f t="shared" si="6"/>
        <v>0.733</v>
      </c>
    </row>
    <row r="377" ht="36" customHeight="1" spans="1:5">
      <c r="A377" s="422" t="s">
        <v>788</v>
      </c>
      <c r="B377" s="286" t="s">
        <v>789</v>
      </c>
      <c r="C377" s="426">
        <f>7984.188984+7250</f>
        <v>15234</v>
      </c>
      <c r="D377" s="425">
        <v>11284</v>
      </c>
      <c r="E377" s="290">
        <f t="shared" si="6"/>
        <v>-0.259</v>
      </c>
    </row>
    <row r="378" ht="36" customHeight="1" spans="1:5">
      <c r="A378" s="422" t="s">
        <v>790</v>
      </c>
      <c r="B378" s="286" t="s">
        <v>791</v>
      </c>
      <c r="C378" s="426"/>
      <c r="D378" s="425"/>
      <c r="E378" s="290" t="str">
        <f t="shared" si="6"/>
        <v/>
      </c>
    </row>
    <row r="379" ht="36" customHeight="1" spans="1:5">
      <c r="A379" s="422" t="s">
        <v>792</v>
      </c>
      <c r="B379" s="286" t="s">
        <v>793</v>
      </c>
      <c r="C379" s="426">
        <v>0</v>
      </c>
      <c r="D379" s="425"/>
      <c r="E379" s="290" t="str">
        <f t="shared" si="6"/>
        <v/>
      </c>
    </row>
    <row r="380" ht="36" customHeight="1" spans="1:5">
      <c r="A380" s="422" t="s">
        <v>794</v>
      </c>
      <c r="B380" s="286" t="s">
        <v>795</v>
      </c>
      <c r="C380" s="426">
        <v>0</v>
      </c>
      <c r="D380" s="425"/>
      <c r="E380" s="290" t="str">
        <f t="shared" si="6"/>
        <v/>
      </c>
    </row>
    <row r="381" ht="36" customHeight="1" spans="1:5">
      <c r="A381" s="422" t="s">
        <v>796</v>
      </c>
      <c r="B381" s="286" t="s">
        <v>797</v>
      </c>
      <c r="C381" s="426">
        <v>3414</v>
      </c>
      <c r="D381" s="425">
        <v>7486</v>
      </c>
      <c r="E381" s="290">
        <f t="shared" si="6"/>
        <v>1.193</v>
      </c>
    </row>
    <row r="382" ht="36" customHeight="1" spans="1:5">
      <c r="A382" s="418" t="s">
        <v>798</v>
      </c>
      <c r="B382" s="282" t="s">
        <v>799</v>
      </c>
      <c r="C382" s="421"/>
      <c r="D382" s="420"/>
      <c r="E382" s="290" t="str">
        <f t="shared" si="6"/>
        <v/>
      </c>
    </row>
    <row r="383" ht="36" customHeight="1" spans="1:5">
      <c r="A383" s="422" t="s">
        <v>800</v>
      </c>
      <c r="B383" s="286" t="s">
        <v>801</v>
      </c>
      <c r="C383" s="424">
        <v>0</v>
      </c>
      <c r="D383" s="425"/>
      <c r="E383" s="290" t="str">
        <f t="shared" si="6"/>
        <v/>
      </c>
    </row>
    <row r="384" ht="36" customHeight="1" spans="1:5">
      <c r="A384" s="422" t="s">
        <v>802</v>
      </c>
      <c r="B384" s="286" t="s">
        <v>803</v>
      </c>
      <c r="C384" s="424"/>
      <c r="D384" s="425"/>
      <c r="E384" s="290" t="str">
        <f t="shared" si="6"/>
        <v/>
      </c>
    </row>
    <row r="385" ht="36" customHeight="1" spans="1:5">
      <c r="A385" s="422" t="s">
        <v>804</v>
      </c>
      <c r="B385" s="286" t="s">
        <v>805</v>
      </c>
      <c r="C385" s="424"/>
      <c r="D385" s="425"/>
      <c r="E385" s="290" t="str">
        <f t="shared" si="6"/>
        <v/>
      </c>
    </row>
    <row r="386" ht="36" customHeight="1" spans="1:5">
      <c r="A386" s="422" t="s">
        <v>806</v>
      </c>
      <c r="B386" s="286" t="s">
        <v>807</v>
      </c>
      <c r="C386" s="424"/>
      <c r="D386" s="425"/>
      <c r="E386" s="290" t="str">
        <f t="shared" si="6"/>
        <v/>
      </c>
    </row>
    <row r="387" ht="36" customHeight="1" spans="1:5">
      <c r="A387" s="422" t="s">
        <v>808</v>
      </c>
      <c r="B387" s="286" t="s">
        <v>809</v>
      </c>
      <c r="C387" s="424"/>
      <c r="D387" s="425"/>
      <c r="E387" s="290" t="str">
        <f t="shared" si="6"/>
        <v/>
      </c>
    </row>
    <row r="388" ht="36" customHeight="1" spans="1:5">
      <c r="A388" s="418" t="s">
        <v>810</v>
      </c>
      <c r="B388" s="282" t="s">
        <v>811</v>
      </c>
      <c r="C388" s="421"/>
      <c r="D388" s="420"/>
      <c r="E388" s="290" t="str">
        <f t="shared" si="6"/>
        <v/>
      </c>
    </row>
    <row r="389" ht="36" customHeight="1" spans="1:5">
      <c r="A389" s="422" t="s">
        <v>812</v>
      </c>
      <c r="B389" s="286" t="s">
        <v>813</v>
      </c>
      <c r="C389" s="424">
        <v>0</v>
      </c>
      <c r="D389" s="425"/>
      <c r="E389" s="290" t="str">
        <f t="shared" ref="E389:E452" si="7">IF(C389&gt;0,D389/C389-1,IF(C389&lt;0,-(D389/C389-1),""))</f>
        <v/>
      </c>
    </row>
    <row r="390" ht="36" customHeight="1" spans="1:5">
      <c r="A390" s="422" t="s">
        <v>814</v>
      </c>
      <c r="B390" s="286" t="s">
        <v>815</v>
      </c>
      <c r="C390" s="424"/>
      <c r="D390" s="425"/>
      <c r="E390" s="290" t="str">
        <f t="shared" si="7"/>
        <v/>
      </c>
    </row>
    <row r="391" ht="36" customHeight="1" spans="1:5">
      <c r="A391" s="422" t="s">
        <v>816</v>
      </c>
      <c r="B391" s="286" t="s">
        <v>817</v>
      </c>
      <c r="C391" s="424">
        <v>0</v>
      </c>
      <c r="D391" s="425"/>
      <c r="E391" s="290" t="str">
        <f t="shared" si="7"/>
        <v/>
      </c>
    </row>
    <row r="392" ht="36" customHeight="1" spans="1:5">
      <c r="A392" s="422" t="s">
        <v>818</v>
      </c>
      <c r="B392" s="286" t="s">
        <v>819</v>
      </c>
      <c r="C392" s="424">
        <v>0</v>
      </c>
      <c r="D392" s="425"/>
      <c r="E392" s="290" t="str">
        <f t="shared" si="7"/>
        <v/>
      </c>
    </row>
    <row r="393" ht="36" customHeight="1" spans="1:5">
      <c r="A393" s="422" t="s">
        <v>820</v>
      </c>
      <c r="B393" s="286" t="s">
        <v>821</v>
      </c>
      <c r="C393" s="424">
        <v>0</v>
      </c>
      <c r="D393" s="425"/>
      <c r="E393" s="290" t="str">
        <f t="shared" si="7"/>
        <v/>
      </c>
    </row>
    <row r="394" ht="36" customHeight="1" spans="1:5">
      <c r="A394" s="418" t="s">
        <v>822</v>
      </c>
      <c r="B394" s="282" t="s">
        <v>823</v>
      </c>
      <c r="C394" s="421"/>
      <c r="D394" s="420"/>
      <c r="E394" s="290" t="str">
        <f t="shared" si="7"/>
        <v/>
      </c>
    </row>
    <row r="395" ht="36" customHeight="1" spans="1:5">
      <c r="A395" s="422" t="s">
        <v>824</v>
      </c>
      <c r="B395" s="286" t="s">
        <v>825</v>
      </c>
      <c r="C395" s="424"/>
      <c r="D395" s="425"/>
      <c r="E395" s="290" t="str">
        <f t="shared" si="7"/>
        <v/>
      </c>
    </row>
    <row r="396" ht="36" customHeight="1" spans="1:5">
      <c r="A396" s="422" t="s">
        <v>826</v>
      </c>
      <c r="B396" s="286" t="s">
        <v>827</v>
      </c>
      <c r="C396" s="424">
        <v>0</v>
      </c>
      <c r="D396" s="425"/>
      <c r="E396" s="290" t="str">
        <f t="shared" si="7"/>
        <v/>
      </c>
    </row>
    <row r="397" ht="36" customHeight="1" spans="1:5">
      <c r="A397" s="422" t="s">
        <v>828</v>
      </c>
      <c r="B397" s="286" t="s">
        <v>829</v>
      </c>
      <c r="C397" s="424">
        <v>0</v>
      </c>
      <c r="D397" s="425"/>
      <c r="E397" s="290" t="str">
        <f t="shared" si="7"/>
        <v/>
      </c>
    </row>
    <row r="398" ht="36" customHeight="1" spans="1:5">
      <c r="A398" s="418" t="s">
        <v>830</v>
      </c>
      <c r="B398" s="282" t="s">
        <v>831</v>
      </c>
      <c r="C398" s="421">
        <f>SUM(C399:C401)</f>
        <v>0</v>
      </c>
      <c r="D398" s="420"/>
      <c r="E398" s="290" t="str">
        <f t="shared" si="7"/>
        <v/>
      </c>
    </row>
    <row r="399" ht="36" customHeight="1" spans="1:5">
      <c r="A399" s="422" t="s">
        <v>832</v>
      </c>
      <c r="B399" s="286" t="s">
        <v>833</v>
      </c>
      <c r="C399" s="424">
        <v>0</v>
      </c>
      <c r="D399" s="425"/>
      <c r="E399" s="290" t="str">
        <f t="shared" si="7"/>
        <v/>
      </c>
    </row>
    <row r="400" ht="36" customHeight="1" spans="1:5">
      <c r="A400" s="422" t="s">
        <v>834</v>
      </c>
      <c r="B400" s="286" t="s">
        <v>835</v>
      </c>
      <c r="C400" s="424">
        <v>0</v>
      </c>
      <c r="D400" s="425"/>
      <c r="E400" s="290" t="str">
        <f t="shared" si="7"/>
        <v/>
      </c>
    </row>
    <row r="401" ht="36" customHeight="1" spans="1:5">
      <c r="A401" s="422" t="s">
        <v>836</v>
      </c>
      <c r="B401" s="286" t="s">
        <v>837</v>
      </c>
      <c r="C401" s="424">
        <v>0</v>
      </c>
      <c r="D401" s="425"/>
      <c r="E401" s="290" t="str">
        <f t="shared" si="7"/>
        <v/>
      </c>
    </row>
    <row r="402" ht="36" customHeight="1" spans="1:5">
      <c r="A402" s="418" t="s">
        <v>838</v>
      </c>
      <c r="B402" s="282" t="s">
        <v>839</v>
      </c>
      <c r="C402" s="426">
        <v>5</v>
      </c>
      <c r="D402" s="420">
        <v>8</v>
      </c>
      <c r="E402" s="290">
        <f t="shared" si="7"/>
        <v>0.6</v>
      </c>
    </row>
    <row r="403" ht="36" customHeight="1" spans="1:5">
      <c r="A403" s="422" t="s">
        <v>840</v>
      </c>
      <c r="B403" s="286" t="s">
        <v>841</v>
      </c>
      <c r="C403" s="426">
        <v>5</v>
      </c>
      <c r="D403" s="425">
        <v>6</v>
      </c>
      <c r="E403" s="290">
        <f t="shared" si="7"/>
        <v>0.2</v>
      </c>
    </row>
    <row r="404" ht="36" customHeight="1" spans="1:5">
      <c r="A404" s="422" t="s">
        <v>842</v>
      </c>
      <c r="B404" s="286" t="s">
        <v>843</v>
      </c>
      <c r="C404" s="424">
        <v>0</v>
      </c>
      <c r="D404" s="425"/>
      <c r="E404" s="290" t="str">
        <f t="shared" si="7"/>
        <v/>
      </c>
    </row>
    <row r="405" ht="36" customHeight="1" spans="1:5">
      <c r="A405" s="422" t="s">
        <v>844</v>
      </c>
      <c r="B405" s="286" t="s">
        <v>845</v>
      </c>
      <c r="C405" s="424">
        <v>0</v>
      </c>
      <c r="D405" s="425">
        <v>2</v>
      </c>
      <c r="E405" s="290" t="str">
        <f t="shared" si="7"/>
        <v/>
      </c>
    </row>
    <row r="406" ht="36" customHeight="1" spans="1:5">
      <c r="A406" s="418" t="s">
        <v>846</v>
      </c>
      <c r="B406" s="282" t="s">
        <v>847</v>
      </c>
      <c r="C406" s="421">
        <f>SUM(C407:C411)</f>
        <v>1097</v>
      </c>
      <c r="D406" s="420">
        <v>1260</v>
      </c>
      <c r="E406" s="290">
        <f t="shared" si="7"/>
        <v>0.149</v>
      </c>
    </row>
    <row r="407" ht="36" customHeight="1" spans="1:5">
      <c r="A407" s="422" t="s">
        <v>848</v>
      </c>
      <c r="B407" s="286" t="s">
        <v>849</v>
      </c>
      <c r="C407" s="426">
        <v>397</v>
      </c>
      <c r="D407" s="425">
        <v>394</v>
      </c>
      <c r="E407" s="290">
        <f t="shared" si="7"/>
        <v>-0.008</v>
      </c>
    </row>
    <row r="408" ht="36" customHeight="1" spans="1:5">
      <c r="A408" s="422" t="s">
        <v>850</v>
      </c>
      <c r="B408" s="286" t="s">
        <v>851</v>
      </c>
      <c r="C408" s="426"/>
      <c r="D408" s="425">
        <v>6</v>
      </c>
      <c r="E408" s="290" t="str">
        <f t="shared" si="7"/>
        <v/>
      </c>
    </row>
    <row r="409" ht="36" customHeight="1" spans="1:5">
      <c r="A409" s="422" t="s">
        <v>852</v>
      </c>
      <c r="B409" s="286" t="s">
        <v>853</v>
      </c>
      <c r="C409" s="426">
        <v>700</v>
      </c>
      <c r="D409" s="425">
        <v>860</v>
      </c>
      <c r="E409" s="290">
        <f t="shared" si="7"/>
        <v>0.229</v>
      </c>
    </row>
    <row r="410" ht="36" customHeight="1" spans="1:5">
      <c r="A410" s="422" t="s">
        <v>854</v>
      </c>
      <c r="B410" s="286" t="s">
        <v>855</v>
      </c>
      <c r="C410" s="426">
        <v>0</v>
      </c>
      <c r="D410" s="425"/>
      <c r="E410" s="290" t="str">
        <f t="shared" si="7"/>
        <v/>
      </c>
    </row>
    <row r="411" ht="36" customHeight="1" spans="1:5">
      <c r="A411" s="422" t="s">
        <v>856</v>
      </c>
      <c r="B411" s="286" t="s">
        <v>857</v>
      </c>
      <c r="C411" s="424">
        <v>0</v>
      </c>
      <c r="D411" s="425"/>
      <c r="E411" s="290" t="str">
        <f t="shared" si="7"/>
        <v/>
      </c>
    </row>
    <row r="412" ht="36" customHeight="1" spans="1:5">
      <c r="A412" s="418" t="s">
        <v>858</v>
      </c>
      <c r="B412" s="282" t="s">
        <v>859</v>
      </c>
      <c r="C412" s="421">
        <v>5000</v>
      </c>
      <c r="D412" s="420">
        <v>4000</v>
      </c>
      <c r="E412" s="290">
        <f t="shared" si="7"/>
        <v>-0.2</v>
      </c>
    </row>
    <row r="413" s="403" customFormat="1" ht="36" customHeight="1" spans="1:7">
      <c r="A413" s="422" t="s">
        <v>860</v>
      </c>
      <c r="B413" s="286" t="s">
        <v>861</v>
      </c>
      <c r="C413" s="424">
        <v>5000</v>
      </c>
      <c r="D413" s="425">
        <v>4000</v>
      </c>
      <c r="E413" s="290">
        <f t="shared" si="7"/>
        <v>-0.2</v>
      </c>
      <c r="G413" s="439"/>
    </row>
    <row r="414" ht="36" customHeight="1" spans="1:5">
      <c r="A414" s="422" t="s">
        <v>862</v>
      </c>
      <c r="B414" s="286" t="s">
        <v>863</v>
      </c>
      <c r="C414" s="424">
        <v>0</v>
      </c>
      <c r="D414" s="425"/>
      <c r="E414" s="290" t="str">
        <f t="shared" si="7"/>
        <v/>
      </c>
    </row>
    <row r="415" ht="36" customHeight="1" spans="1:5">
      <c r="A415" s="422" t="s">
        <v>864</v>
      </c>
      <c r="B415" s="286" t="s">
        <v>865</v>
      </c>
      <c r="C415" s="424">
        <v>0</v>
      </c>
      <c r="D415" s="425"/>
      <c r="E415" s="290" t="str">
        <f t="shared" si="7"/>
        <v/>
      </c>
    </row>
    <row r="416" s="403" customFormat="1" ht="36" customHeight="1" spans="1:7">
      <c r="A416" s="422" t="s">
        <v>866</v>
      </c>
      <c r="B416" s="286" t="s">
        <v>867</v>
      </c>
      <c r="C416" s="424">
        <v>0</v>
      </c>
      <c r="D416" s="425"/>
      <c r="E416" s="290" t="str">
        <f t="shared" si="7"/>
        <v/>
      </c>
      <c r="G416" s="439"/>
    </row>
    <row r="417" ht="36" customHeight="1" spans="1:5">
      <c r="A417" s="422" t="s">
        <v>868</v>
      </c>
      <c r="B417" s="286" t="s">
        <v>869</v>
      </c>
      <c r="C417" s="424">
        <v>0</v>
      </c>
      <c r="D417" s="425"/>
      <c r="E417" s="290" t="str">
        <f t="shared" si="7"/>
        <v/>
      </c>
    </row>
    <row r="418" ht="36" customHeight="1" spans="1:5">
      <c r="A418" s="422" t="s">
        <v>870</v>
      </c>
      <c r="B418" s="286" t="s">
        <v>871</v>
      </c>
      <c r="C418" s="424"/>
      <c r="D418" s="425"/>
      <c r="E418" s="290" t="str">
        <f t="shared" si="7"/>
        <v/>
      </c>
    </row>
    <row r="419" ht="36" customHeight="1" spans="1:5">
      <c r="A419" s="418" t="s">
        <v>872</v>
      </c>
      <c r="B419" s="282" t="s">
        <v>873</v>
      </c>
      <c r="C419" s="433">
        <v>142</v>
      </c>
      <c r="D419" s="420">
        <v>1189</v>
      </c>
      <c r="E419" s="290">
        <f t="shared" si="7"/>
        <v>7.373</v>
      </c>
    </row>
    <row r="420" ht="36" customHeight="1" spans="1:5">
      <c r="A420" s="286">
        <v>2059999</v>
      </c>
      <c r="B420" s="286" t="s">
        <v>874</v>
      </c>
      <c r="C420" s="426">
        <v>142</v>
      </c>
      <c r="D420" s="425"/>
      <c r="E420" s="290">
        <f t="shared" si="7"/>
        <v>-1</v>
      </c>
    </row>
    <row r="421" ht="36" customHeight="1" spans="1:5">
      <c r="A421" s="430" t="s">
        <v>875</v>
      </c>
      <c r="B421" s="431" t="s">
        <v>586</v>
      </c>
      <c r="C421" s="432"/>
      <c r="D421" s="432"/>
      <c r="E421" s="290" t="str">
        <f t="shared" si="7"/>
        <v/>
      </c>
    </row>
    <row r="422" ht="36" customHeight="1" spans="1:5">
      <c r="A422" s="430" t="s">
        <v>876</v>
      </c>
      <c r="B422" s="431" t="s">
        <v>877</v>
      </c>
      <c r="C422" s="432"/>
      <c r="D422" s="432"/>
      <c r="E422" s="290" t="str">
        <f t="shared" si="7"/>
        <v/>
      </c>
    </row>
    <row r="423" ht="36" customHeight="1" spans="1:5">
      <c r="A423" s="418" t="s">
        <v>148</v>
      </c>
      <c r="B423" s="282" t="s">
        <v>149</v>
      </c>
      <c r="C423" s="433">
        <v>9285</v>
      </c>
      <c r="D423" s="420">
        <v>11306</v>
      </c>
      <c r="E423" s="290">
        <f t="shared" si="7"/>
        <v>0.218</v>
      </c>
    </row>
    <row r="424" ht="36" customHeight="1" spans="1:5">
      <c r="A424" s="418" t="s">
        <v>878</v>
      </c>
      <c r="B424" s="282" t="s">
        <v>879</v>
      </c>
      <c r="C424" s="421">
        <f>SUM(C425:C428)</f>
        <v>380</v>
      </c>
      <c r="D424" s="420">
        <v>471</v>
      </c>
      <c r="E424" s="290">
        <f t="shared" si="7"/>
        <v>0.239</v>
      </c>
    </row>
    <row r="425" ht="36" customHeight="1" spans="1:5">
      <c r="A425" s="422" t="s">
        <v>880</v>
      </c>
      <c r="B425" s="286" t="s">
        <v>206</v>
      </c>
      <c r="C425" s="426">
        <v>348</v>
      </c>
      <c r="D425" s="425">
        <v>365</v>
      </c>
      <c r="E425" s="290">
        <f t="shared" si="7"/>
        <v>0.049</v>
      </c>
    </row>
    <row r="426" ht="36" customHeight="1" spans="1:5">
      <c r="A426" s="422" t="s">
        <v>881</v>
      </c>
      <c r="B426" s="286" t="s">
        <v>208</v>
      </c>
      <c r="C426" s="424">
        <v>0</v>
      </c>
      <c r="D426" s="425"/>
      <c r="E426" s="290" t="str">
        <f t="shared" si="7"/>
        <v/>
      </c>
    </row>
    <row r="427" ht="36" customHeight="1" spans="1:5">
      <c r="A427" s="422" t="s">
        <v>882</v>
      </c>
      <c r="B427" s="286" t="s">
        <v>210</v>
      </c>
      <c r="C427" s="424"/>
      <c r="D427" s="425"/>
      <c r="E427" s="290" t="str">
        <f t="shared" si="7"/>
        <v/>
      </c>
    </row>
    <row r="428" ht="36" customHeight="1" spans="1:5">
      <c r="A428" s="422" t="s">
        <v>883</v>
      </c>
      <c r="B428" s="286" t="s">
        <v>884</v>
      </c>
      <c r="C428" s="426">
        <v>32</v>
      </c>
      <c r="D428" s="425">
        <v>106</v>
      </c>
      <c r="E428" s="290">
        <f t="shared" si="7"/>
        <v>2.313</v>
      </c>
    </row>
    <row r="429" ht="36" customHeight="1" spans="1:5">
      <c r="A429" s="418" t="s">
        <v>885</v>
      </c>
      <c r="B429" s="282" t="s">
        <v>886</v>
      </c>
      <c r="C429" s="421"/>
      <c r="D429" s="420"/>
      <c r="E429" s="290" t="str">
        <f t="shared" si="7"/>
        <v/>
      </c>
    </row>
    <row r="430" ht="36" customHeight="1" spans="1:5">
      <c r="A430" s="422" t="s">
        <v>887</v>
      </c>
      <c r="B430" s="286" t="s">
        <v>888</v>
      </c>
      <c r="C430" s="424"/>
      <c r="D430" s="425"/>
      <c r="E430" s="290" t="str">
        <f t="shared" si="7"/>
        <v/>
      </c>
    </row>
    <row r="431" ht="36" customHeight="1" spans="1:5">
      <c r="A431" s="422" t="s">
        <v>889</v>
      </c>
      <c r="B431" s="286" t="s">
        <v>890</v>
      </c>
      <c r="C431" s="424">
        <v>0</v>
      </c>
      <c r="D431" s="425"/>
      <c r="E431" s="290" t="str">
        <f t="shared" si="7"/>
        <v/>
      </c>
    </row>
    <row r="432" ht="36" customHeight="1" spans="1:5">
      <c r="A432" s="422" t="s">
        <v>891</v>
      </c>
      <c r="B432" s="286" t="s">
        <v>892</v>
      </c>
      <c r="C432" s="424">
        <v>0</v>
      </c>
      <c r="D432" s="425"/>
      <c r="E432" s="290" t="str">
        <f t="shared" si="7"/>
        <v/>
      </c>
    </row>
    <row r="433" ht="36" customHeight="1" spans="1:5">
      <c r="A433" s="422" t="s">
        <v>893</v>
      </c>
      <c r="B433" s="286" t="s">
        <v>894</v>
      </c>
      <c r="C433" s="424">
        <v>0</v>
      </c>
      <c r="D433" s="425"/>
      <c r="E433" s="290" t="str">
        <f t="shared" si="7"/>
        <v/>
      </c>
    </row>
    <row r="434" ht="36" customHeight="1" spans="1:5">
      <c r="A434" s="422" t="s">
        <v>895</v>
      </c>
      <c r="B434" s="286" t="s">
        <v>896</v>
      </c>
      <c r="C434" s="424"/>
      <c r="D434" s="425"/>
      <c r="E434" s="290" t="str">
        <f t="shared" si="7"/>
        <v/>
      </c>
    </row>
    <row r="435" ht="36" customHeight="1" spans="1:5">
      <c r="A435" s="422" t="s">
        <v>897</v>
      </c>
      <c r="B435" s="286" t="s">
        <v>898</v>
      </c>
      <c r="C435" s="424">
        <v>0</v>
      </c>
      <c r="D435" s="425"/>
      <c r="E435" s="290" t="str">
        <f t="shared" si="7"/>
        <v/>
      </c>
    </row>
    <row r="436" ht="36" customHeight="1" spans="1:5">
      <c r="A436" s="428">
        <v>2060208</v>
      </c>
      <c r="B436" s="440" t="s">
        <v>899</v>
      </c>
      <c r="C436" s="424">
        <v>0</v>
      </c>
      <c r="D436" s="425"/>
      <c r="E436" s="290" t="str">
        <f t="shared" si="7"/>
        <v/>
      </c>
    </row>
    <row r="437" ht="36" customHeight="1" spans="1:5">
      <c r="A437" s="422" t="s">
        <v>900</v>
      </c>
      <c r="B437" s="286" t="s">
        <v>901</v>
      </c>
      <c r="C437" s="424"/>
      <c r="D437" s="425"/>
      <c r="E437" s="290" t="str">
        <f t="shared" si="7"/>
        <v/>
      </c>
    </row>
    <row r="438" ht="36" customHeight="1" spans="1:5">
      <c r="A438" s="418" t="s">
        <v>902</v>
      </c>
      <c r="B438" s="282" t="s">
        <v>903</v>
      </c>
      <c r="C438" s="426">
        <v>4144</v>
      </c>
      <c r="D438" s="420">
        <v>1805</v>
      </c>
      <c r="E438" s="290">
        <f t="shared" si="7"/>
        <v>-0.564</v>
      </c>
    </row>
    <row r="439" ht="36" customHeight="1" spans="1:5">
      <c r="A439" s="422" t="s">
        <v>904</v>
      </c>
      <c r="B439" s="286" t="s">
        <v>888</v>
      </c>
      <c r="C439" s="424"/>
      <c r="D439" s="425"/>
      <c r="E439" s="290" t="str">
        <f t="shared" si="7"/>
        <v/>
      </c>
    </row>
    <row r="440" ht="36" customHeight="1" spans="1:5">
      <c r="A440" s="422" t="s">
        <v>905</v>
      </c>
      <c r="B440" s="286" t="s">
        <v>906</v>
      </c>
      <c r="C440" s="424"/>
      <c r="D440" s="425"/>
      <c r="E440" s="290" t="str">
        <f t="shared" si="7"/>
        <v/>
      </c>
    </row>
    <row r="441" ht="36" customHeight="1" spans="1:5">
      <c r="A441" s="422" t="s">
        <v>907</v>
      </c>
      <c r="B441" s="286" t="s">
        <v>908</v>
      </c>
      <c r="C441" s="424">
        <v>0</v>
      </c>
      <c r="D441" s="425"/>
      <c r="E441" s="290" t="str">
        <f t="shared" si="7"/>
        <v/>
      </c>
    </row>
    <row r="442" ht="36" customHeight="1" spans="1:5">
      <c r="A442" s="422" t="s">
        <v>909</v>
      </c>
      <c r="B442" s="286" t="s">
        <v>910</v>
      </c>
      <c r="C442" s="424">
        <v>0</v>
      </c>
      <c r="D442" s="425"/>
      <c r="E442" s="290" t="str">
        <f t="shared" si="7"/>
        <v/>
      </c>
    </row>
    <row r="443" ht="36" customHeight="1" spans="1:5">
      <c r="A443" s="422" t="s">
        <v>911</v>
      </c>
      <c r="B443" s="286" t="s">
        <v>912</v>
      </c>
      <c r="C443" s="426">
        <v>4144</v>
      </c>
      <c r="D443" s="425">
        <v>1805</v>
      </c>
      <c r="E443" s="290">
        <f t="shared" si="7"/>
        <v>-0.564</v>
      </c>
    </row>
    <row r="444" ht="36" customHeight="1" spans="1:5">
      <c r="A444" s="418" t="s">
        <v>913</v>
      </c>
      <c r="B444" s="282" t="s">
        <v>914</v>
      </c>
      <c r="C444" s="433">
        <v>1608</v>
      </c>
      <c r="D444" s="420">
        <v>8766</v>
      </c>
      <c r="E444" s="290">
        <f t="shared" si="7"/>
        <v>4.451</v>
      </c>
    </row>
    <row r="445" ht="36" customHeight="1" spans="1:5">
      <c r="A445" s="422" t="s">
        <v>915</v>
      </c>
      <c r="B445" s="286" t="s">
        <v>888</v>
      </c>
      <c r="C445" s="424"/>
      <c r="D445" s="425"/>
      <c r="E445" s="290" t="str">
        <f t="shared" si="7"/>
        <v/>
      </c>
    </row>
    <row r="446" ht="36" customHeight="1" spans="1:5">
      <c r="A446" s="422" t="s">
        <v>916</v>
      </c>
      <c r="B446" s="286" t="s">
        <v>917</v>
      </c>
      <c r="C446" s="424"/>
      <c r="D446" s="425"/>
      <c r="E446" s="290" t="str">
        <f t="shared" si="7"/>
        <v/>
      </c>
    </row>
    <row r="447" ht="36" customHeight="1" spans="1:5">
      <c r="A447" s="441">
        <v>2060405</v>
      </c>
      <c r="B447" s="286" t="s">
        <v>918</v>
      </c>
      <c r="C447" s="424"/>
      <c r="D447" s="425"/>
      <c r="E447" s="290" t="str">
        <f t="shared" si="7"/>
        <v/>
      </c>
    </row>
    <row r="448" ht="36" customHeight="1" spans="1:5">
      <c r="A448" s="422" t="s">
        <v>919</v>
      </c>
      <c r="B448" s="286" t="s">
        <v>920</v>
      </c>
      <c r="C448" s="426">
        <v>1608</v>
      </c>
      <c r="D448" s="425">
        <v>8766</v>
      </c>
      <c r="E448" s="290">
        <f t="shared" si="7"/>
        <v>4.451</v>
      </c>
    </row>
    <row r="449" ht="36" customHeight="1" spans="1:5">
      <c r="A449" s="418" t="s">
        <v>921</v>
      </c>
      <c r="B449" s="282" t="s">
        <v>922</v>
      </c>
      <c r="C449" s="426">
        <v>2968</v>
      </c>
      <c r="D449" s="420"/>
      <c r="E449" s="290">
        <f t="shared" si="7"/>
        <v>-1</v>
      </c>
    </row>
    <row r="450" ht="36" customHeight="1" spans="1:5">
      <c r="A450" s="422" t="s">
        <v>923</v>
      </c>
      <c r="B450" s="286" t="s">
        <v>888</v>
      </c>
      <c r="C450" s="426"/>
      <c r="D450" s="425"/>
      <c r="E450" s="290" t="str">
        <f t="shared" si="7"/>
        <v/>
      </c>
    </row>
    <row r="451" ht="36" customHeight="1" spans="1:5">
      <c r="A451" s="422" t="s">
        <v>924</v>
      </c>
      <c r="B451" s="286" t="s">
        <v>925</v>
      </c>
      <c r="C451" s="426">
        <v>0</v>
      </c>
      <c r="D451" s="425"/>
      <c r="E451" s="290" t="str">
        <f t="shared" si="7"/>
        <v/>
      </c>
    </row>
    <row r="452" ht="36" customHeight="1" spans="1:5">
      <c r="A452" s="422" t="s">
        <v>926</v>
      </c>
      <c r="B452" s="286" t="s">
        <v>927</v>
      </c>
      <c r="C452" s="426"/>
      <c r="D452" s="425"/>
      <c r="E452" s="290" t="str">
        <f t="shared" si="7"/>
        <v/>
      </c>
    </row>
    <row r="453" ht="36" customHeight="1" spans="1:5">
      <c r="A453" s="422" t="s">
        <v>928</v>
      </c>
      <c r="B453" s="286" t="s">
        <v>929</v>
      </c>
      <c r="C453" s="426">
        <v>2968</v>
      </c>
      <c r="D453" s="425"/>
      <c r="E453" s="290">
        <f t="shared" ref="E453:E516" si="8">IF(C453&gt;0,D453/C453-1,IF(C453&lt;0,-(D453/C453-1),""))</f>
        <v>-1</v>
      </c>
    </row>
    <row r="454" ht="36" customHeight="1" spans="1:5">
      <c r="A454" s="418" t="s">
        <v>930</v>
      </c>
      <c r="B454" s="282" t="s">
        <v>931</v>
      </c>
      <c r="C454" s="421"/>
      <c r="D454" s="420"/>
      <c r="E454" s="290" t="str">
        <f t="shared" si="8"/>
        <v/>
      </c>
    </row>
    <row r="455" ht="36" customHeight="1" spans="1:5">
      <c r="A455" s="422" t="s">
        <v>932</v>
      </c>
      <c r="B455" s="286" t="s">
        <v>933</v>
      </c>
      <c r="C455" s="424"/>
      <c r="D455" s="425"/>
      <c r="E455" s="290" t="str">
        <f t="shared" si="8"/>
        <v/>
      </c>
    </row>
    <row r="456" ht="36" customHeight="1" spans="1:5">
      <c r="A456" s="422" t="s">
        <v>934</v>
      </c>
      <c r="B456" s="286" t="s">
        <v>935</v>
      </c>
      <c r="C456" s="424"/>
      <c r="D456" s="425"/>
      <c r="E456" s="290" t="str">
        <f t="shared" si="8"/>
        <v/>
      </c>
    </row>
    <row r="457" ht="36" customHeight="1" spans="1:5">
      <c r="A457" s="422" t="s">
        <v>936</v>
      </c>
      <c r="B457" s="286" t="s">
        <v>937</v>
      </c>
      <c r="C457" s="424">
        <v>0</v>
      </c>
      <c r="D457" s="425"/>
      <c r="E457" s="290" t="str">
        <f t="shared" si="8"/>
        <v/>
      </c>
    </row>
    <row r="458" ht="36" customHeight="1" spans="1:5">
      <c r="A458" s="422" t="s">
        <v>938</v>
      </c>
      <c r="B458" s="286" t="s">
        <v>939</v>
      </c>
      <c r="C458" s="424"/>
      <c r="D458" s="425"/>
      <c r="E458" s="290" t="str">
        <f t="shared" si="8"/>
        <v/>
      </c>
    </row>
    <row r="459" ht="36" customHeight="1" spans="1:5">
      <c r="A459" s="418" t="s">
        <v>940</v>
      </c>
      <c r="B459" s="282" t="s">
        <v>941</v>
      </c>
      <c r="C459" s="421">
        <f>SUM(C460:C465)</f>
        <v>120</v>
      </c>
      <c r="D459" s="420">
        <v>264</v>
      </c>
      <c r="E459" s="290">
        <f t="shared" si="8"/>
        <v>1.2</v>
      </c>
    </row>
    <row r="460" ht="36" customHeight="1" spans="1:5">
      <c r="A460" s="422" t="s">
        <v>942</v>
      </c>
      <c r="B460" s="286" t="s">
        <v>888</v>
      </c>
      <c r="C460" s="424"/>
      <c r="D460" s="425"/>
      <c r="E460" s="290" t="str">
        <f t="shared" si="8"/>
        <v/>
      </c>
    </row>
    <row r="461" ht="36" customHeight="1" spans="1:5">
      <c r="A461" s="422" t="s">
        <v>943</v>
      </c>
      <c r="B461" s="286" t="s">
        <v>944</v>
      </c>
      <c r="C461" s="426">
        <v>107</v>
      </c>
      <c r="D461" s="425">
        <v>159</v>
      </c>
      <c r="E461" s="290">
        <f t="shared" si="8"/>
        <v>0.486</v>
      </c>
    </row>
    <row r="462" ht="36" customHeight="1" spans="1:5">
      <c r="A462" s="422" t="s">
        <v>945</v>
      </c>
      <c r="B462" s="286" t="s">
        <v>946</v>
      </c>
      <c r="C462" s="426">
        <v>8</v>
      </c>
      <c r="D462" s="425">
        <v>10</v>
      </c>
      <c r="E462" s="290">
        <f t="shared" si="8"/>
        <v>0.25</v>
      </c>
    </row>
    <row r="463" ht="36" customHeight="1" spans="1:5">
      <c r="A463" s="422" t="s">
        <v>947</v>
      </c>
      <c r="B463" s="286" t="s">
        <v>948</v>
      </c>
      <c r="C463" s="426"/>
      <c r="D463" s="425"/>
      <c r="E463" s="290" t="str">
        <f t="shared" si="8"/>
        <v/>
      </c>
    </row>
    <row r="464" ht="36" customHeight="1" spans="1:5">
      <c r="A464" s="422" t="s">
        <v>949</v>
      </c>
      <c r="B464" s="286" t="s">
        <v>950</v>
      </c>
      <c r="C464" s="426">
        <v>0</v>
      </c>
      <c r="D464" s="425"/>
      <c r="E464" s="290" t="str">
        <f t="shared" si="8"/>
        <v/>
      </c>
    </row>
    <row r="465" ht="36" customHeight="1" spans="1:5">
      <c r="A465" s="422" t="s">
        <v>951</v>
      </c>
      <c r="B465" s="286" t="s">
        <v>952</v>
      </c>
      <c r="C465" s="426">
        <v>5</v>
      </c>
      <c r="D465" s="425">
        <v>95</v>
      </c>
      <c r="E465" s="290">
        <f t="shared" si="8"/>
        <v>18</v>
      </c>
    </row>
    <row r="466" ht="36" customHeight="1" spans="1:5">
      <c r="A466" s="418" t="s">
        <v>953</v>
      </c>
      <c r="B466" s="282" t="s">
        <v>954</v>
      </c>
      <c r="C466" s="421"/>
      <c r="D466" s="420"/>
      <c r="E466" s="290" t="str">
        <f t="shared" si="8"/>
        <v/>
      </c>
    </row>
    <row r="467" ht="36" customHeight="1" spans="1:5">
      <c r="A467" s="422" t="s">
        <v>955</v>
      </c>
      <c r="B467" s="286" t="s">
        <v>956</v>
      </c>
      <c r="C467" s="424"/>
      <c r="D467" s="425"/>
      <c r="E467" s="290" t="str">
        <f t="shared" si="8"/>
        <v/>
      </c>
    </row>
    <row r="468" ht="36" customHeight="1" spans="1:5">
      <c r="A468" s="422" t="s">
        <v>957</v>
      </c>
      <c r="B468" s="286" t="s">
        <v>958</v>
      </c>
      <c r="C468" s="424"/>
      <c r="D468" s="425"/>
      <c r="E468" s="290" t="str">
        <f t="shared" si="8"/>
        <v/>
      </c>
    </row>
    <row r="469" ht="36" customHeight="1" spans="1:5">
      <c r="A469" s="422" t="s">
        <v>959</v>
      </c>
      <c r="B469" s="286" t="s">
        <v>960</v>
      </c>
      <c r="C469" s="424">
        <v>0</v>
      </c>
      <c r="D469" s="425"/>
      <c r="E469" s="290" t="str">
        <f t="shared" si="8"/>
        <v/>
      </c>
    </row>
    <row r="470" ht="36" customHeight="1" spans="1:5">
      <c r="A470" s="418" t="s">
        <v>961</v>
      </c>
      <c r="B470" s="282" t="s">
        <v>962</v>
      </c>
      <c r="C470" s="421"/>
      <c r="D470" s="420"/>
      <c r="E470" s="290" t="str">
        <f t="shared" si="8"/>
        <v/>
      </c>
    </row>
    <row r="471" ht="36" customHeight="1" spans="1:5">
      <c r="A471" s="422" t="s">
        <v>963</v>
      </c>
      <c r="B471" s="286" t="s">
        <v>964</v>
      </c>
      <c r="C471" s="424"/>
      <c r="D471" s="425"/>
      <c r="E471" s="290" t="str">
        <f t="shared" si="8"/>
        <v/>
      </c>
    </row>
    <row r="472" ht="36" customHeight="1" spans="1:5">
      <c r="A472" s="422" t="s">
        <v>965</v>
      </c>
      <c r="B472" s="286" t="s">
        <v>966</v>
      </c>
      <c r="C472" s="424"/>
      <c r="D472" s="425"/>
      <c r="E472" s="290" t="str">
        <f t="shared" si="8"/>
        <v/>
      </c>
    </row>
    <row r="473" ht="36" customHeight="1" spans="1:5">
      <c r="A473" s="422" t="s">
        <v>967</v>
      </c>
      <c r="B473" s="286" t="s">
        <v>968</v>
      </c>
      <c r="C473" s="424">
        <v>0</v>
      </c>
      <c r="D473" s="425"/>
      <c r="E473" s="290" t="str">
        <f t="shared" si="8"/>
        <v/>
      </c>
    </row>
    <row r="474" ht="36" customHeight="1" spans="1:5">
      <c r="A474" s="418" t="s">
        <v>969</v>
      </c>
      <c r="B474" s="282" t="s">
        <v>970</v>
      </c>
      <c r="C474" s="442">
        <v>65</v>
      </c>
      <c r="D474" s="420"/>
      <c r="E474" s="290">
        <f t="shared" si="8"/>
        <v>-1</v>
      </c>
    </row>
    <row r="475" ht="36" customHeight="1" spans="1:5">
      <c r="A475" s="422" t="s">
        <v>971</v>
      </c>
      <c r="B475" s="286" t="s">
        <v>972</v>
      </c>
      <c r="C475" s="424"/>
      <c r="D475" s="425"/>
      <c r="E475" s="290" t="str">
        <f t="shared" si="8"/>
        <v/>
      </c>
    </row>
    <row r="476" ht="36" customHeight="1" spans="1:5">
      <c r="A476" s="422" t="s">
        <v>973</v>
      </c>
      <c r="B476" s="286" t="s">
        <v>974</v>
      </c>
      <c r="C476" s="424">
        <v>0</v>
      </c>
      <c r="D476" s="425"/>
      <c r="E476" s="290" t="str">
        <f t="shared" si="8"/>
        <v/>
      </c>
    </row>
    <row r="477" ht="36" customHeight="1" spans="1:5">
      <c r="A477" s="422" t="s">
        <v>975</v>
      </c>
      <c r="B477" s="286" t="s">
        <v>976</v>
      </c>
      <c r="C477" s="424"/>
      <c r="D477" s="425"/>
      <c r="E477" s="290" t="str">
        <f t="shared" si="8"/>
        <v/>
      </c>
    </row>
    <row r="478" ht="36" customHeight="1" spans="1:5">
      <c r="A478" s="422" t="s">
        <v>977</v>
      </c>
      <c r="B478" s="286" t="s">
        <v>978</v>
      </c>
      <c r="C478" s="426">
        <v>65</v>
      </c>
      <c r="D478" s="425"/>
      <c r="E478" s="290">
        <f t="shared" si="8"/>
        <v>-1</v>
      </c>
    </row>
    <row r="479" ht="36" customHeight="1" spans="1:5">
      <c r="A479" s="418" t="s">
        <v>979</v>
      </c>
      <c r="B479" s="438" t="s">
        <v>586</v>
      </c>
      <c r="C479" s="432"/>
      <c r="D479" s="432"/>
      <c r="E479" s="290" t="str">
        <f t="shared" si="8"/>
        <v/>
      </c>
    </row>
    <row r="480" ht="36" customHeight="1" spans="1:5">
      <c r="A480" s="418" t="s">
        <v>150</v>
      </c>
      <c r="B480" s="282" t="s">
        <v>151</v>
      </c>
      <c r="C480" s="433">
        <v>3427</v>
      </c>
      <c r="D480" s="420">
        <v>3971</v>
      </c>
      <c r="E480" s="290">
        <f t="shared" si="8"/>
        <v>0.159</v>
      </c>
    </row>
    <row r="481" ht="36" customHeight="1" spans="1:5">
      <c r="A481" s="418" t="s">
        <v>980</v>
      </c>
      <c r="B481" s="282" t="s">
        <v>981</v>
      </c>
      <c r="C481" s="421">
        <f>SUM(C482:C496)</f>
        <v>2649</v>
      </c>
      <c r="D481" s="420">
        <v>2797</v>
      </c>
      <c r="E481" s="290">
        <f t="shared" si="8"/>
        <v>0.056</v>
      </c>
    </row>
    <row r="482" ht="36" customHeight="1" spans="1:5">
      <c r="A482" s="422" t="s">
        <v>982</v>
      </c>
      <c r="B482" s="286" t="s">
        <v>206</v>
      </c>
      <c r="C482" s="426">
        <v>453</v>
      </c>
      <c r="D482" s="425">
        <v>466</v>
      </c>
      <c r="E482" s="290">
        <f t="shared" si="8"/>
        <v>0.029</v>
      </c>
    </row>
    <row r="483" ht="36" customHeight="1" spans="1:5">
      <c r="A483" s="422" t="s">
        <v>983</v>
      </c>
      <c r="B483" s="286" t="s">
        <v>208</v>
      </c>
      <c r="C483" s="424">
        <v>0</v>
      </c>
      <c r="D483" s="425"/>
      <c r="E483" s="290" t="str">
        <f t="shared" si="8"/>
        <v/>
      </c>
    </row>
    <row r="484" ht="36" customHeight="1" spans="1:5">
      <c r="A484" s="422" t="s">
        <v>984</v>
      </c>
      <c r="B484" s="286" t="s">
        <v>210</v>
      </c>
      <c r="C484" s="424">
        <v>0</v>
      </c>
      <c r="D484" s="425"/>
      <c r="E484" s="290" t="str">
        <f t="shared" si="8"/>
        <v/>
      </c>
    </row>
    <row r="485" ht="36" customHeight="1" spans="1:5">
      <c r="A485" s="422" t="s">
        <v>985</v>
      </c>
      <c r="B485" s="286" t="s">
        <v>986</v>
      </c>
      <c r="C485" s="426">
        <v>181</v>
      </c>
      <c r="D485" s="425">
        <v>103</v>
      </c>
      <c r="E485" s="290">
        <f t="shared" si="8"/>
        <v>-0.431</v>
      </c>
    </row>
    <row r="486" ht="36" customHeight="1" spans="1:5">
      <c r="A486" s="422" t="s">
        <v>987</v>
      </c>
      <c r="B486" s="286" t="s">
        <v>988</v>
      </c>
      <c r="C486" s="424">
        <v>0</v>
      </c>
      <c r="D486" s="425"/>
      <c r="E486" s="290" t="str">
        <f t="shared" si="8"/>
        <v/>
      </c>
    </row>
    <row r="487" ht="36" customHeight="1" spans="1:5">
      <c r="A487" s="422" t="s">
        <v>989</v>
      </c>
      <c r="B487" s="286" t="s">
        <v>990</v>
      </c>
      <c r="C487" s="424">
        <v>0</v>
      </c>
      <c r="D487" s="425"/>
      <c r="E487" s="290" t="str">
        <f t="shared" si="8"/>
        <v/>
      </c>
    </row>
    <row r="488" ht="36" customHeight="1" spans="1:5">
      <c r="A488" s="422" t="s">
        <v>991</v>
      </c>
      <c r="B488" s="286" t="s">
        <v>992</v>
      </c>
      <c r="C488" s="424">
        <v>0</v>
      </c>
      <c r="D488" s="425"/>
      <c r="E488" s="290" t="str">
        <f t="shared" si="8"/>
        <v/>
      </c>
    </row>
    <row r="489" ht="36" customHeight="1" spans="1:5">
      <c r="A489" s="422" t="s">
        <v>993</v>
      </c>
      <c r="B489" s="286" t="s">
        <v>994</v>
      </c>
      <c r="C489" s="426">
        <v>85</v>
      </c>
      <c r="D489" s="425">
        <v>9</v>
      </c>
      <c r="E489" s="290">
        <f t="shared" si="8"/>
        <v>-0.894</v>
      </c>
    </row>
    <row r="490" ht="36" customHeight="1" spans="1:5">
      <c r="A490" s="422" t="s">
        <v>995</v>
      </c>
      <c r="B490" s="286" t="s">
        <v>996</v>
      </c>
      <c r="C490" s="426">
        <v>1163</v>
      </c>
      <c r="D490" s="425">
        <v>1412</v>
      </c>
      <c r="E490" s="290">
        <f t="shared" si="8"/>
        <v>0.214</v>
      </c>
    </row>
    <row r="491" ht="36" customHeight="1" spans="1:5">
      <c r="A491" s="422" t="s">
        <v>997</v>
      </c>
      <c r="B491" s="286" t="s">
        <v>998</v>
      </c>
      <c r="C491" s="426">
        <v>0</v>
      </c>
      <c r="D491" s="425"/>
      <c r="E491" s="290" t="str">
        <f t="shared" si="8"/>
        <v/>
      </c>
    </row>
    <row r="492" ht="36" customHeight="1" spans="1:5">
      <c r="A492" s="422" t="s">
        <v>999</v>
      </c>
      <c r="B492" s="286" t="s">
        <v>1000</v>
      </c>
      <c r="C492" s="426">
        <v>6</v>
      </c>
      <c r="D492" s="425">
        <v>2</v>
      </c>
      <c r="E492" s="290">
        <f t="shared" si="8"/>
        <v>-0.667</v>
      </c>
    </row>
    <row r="493" ht="36" customHeight="1" spans="1:5">
      <c r="A493" s="422" t="s">
        <v>1001</v>
      </c>
      <c r="B493" s="286" t="s">
        <v>1002</v>
      </c>
      <c r="C493" s="426">
        <v>103</v>
      </c>
      <c r="D493" s="425">
        <v>97</v>
      </c>
      <c r="E493" s="290">
        <f t="shared" si="8"/>
        <v>-0.058</v>
      </c>
    </row>
    <row r="494" ht="36" customHeight="1" spans="1:5">
      <c r="A494" s="422" t="s">
        <v>1003</v>
      </c>
      <c r="B494" s="286" t="s">
        <v>1004</v>
      </c>
      <c r="C494" s="426">
        <v>110</v>
      </c>
      <c r="D494" s="425">
        <v>95</v>
      </c>
      <c r="E494" s="290">
        <f t="shared" si="8"/>
        <v>-0.136</v>
      </c>
    </row>
    <row r="495" ht="36" customHeight="1" spans="1:5">
      <c r="A495" s="422" t="s">
        <v>1005</v>
      </c>
      <c r="B495" s="286" t="s">
        <v>1006</v>
      </c>
      <c r="C495" s="426">
        <v>222</v>
      </c>
      <c r="D495" s="425">
        <v>175</v>
      </c>
      <c r="E495" s="290">
        <f t="shared" si="8"/>
        <v>-0.212</v>
      </c>
    </row>
    <row r="496" ht="36" customHeight="1" spans="1:5">
      <c r="A496" s="422" t="s">
        <v>1007</v>
      </c>
      <c r="B496" s="286" t="s">
        <v>1008</v>
      </c>
      <c r="C496" s="426">
        <v>326</v>
      </c>
      <c r="D496" s="425">
        <v>438</v>
      </c>
      <c r="E496" s="290">
        <f t="shared" si="8"/>
        <v>0.344</v>
      </c>
    </row>
    <row r="497" ht="36" customHeight="1" spans="1:5">
      <c r="A497" s="418" t="s">
        <v>1009</v>
      </c>
      <c r="B497" s="282" t="s">
        <v>1010</v>
      </c>
      <c r="C497" s="442">
        <f>SUM(C498:C504)</f>
        <v>394</v>
      </c>
      <c r="D497" s="420">
        <v>514</v>
      </c>
      <c r="E497" s="290">
        <f t="shared" si="8"/>
        <v>0.305</v>
      </c>
    </row>
    <row r="498" ht="36" customHeight="1" spans="1:5">
      <c r="A498" s="422" t="s">
        <v>1011</v>
      </c>
      <c r="B498" s="286" t="s">
        <v>206</v>
      </c>
      <c r="C498" s="424">
        <v>0</v>
      </c>
      <c r="D498" s="425"/>
      <c r="E498" s="290" t="str">
        <f t="shared" si="8"/>
        <v/>
      </c>
    </row>
    <row r="499" ht="36" customHeight="1" spans="1:5">
      <c r="A499" s="422" t="s">
        <v>1012</v>
      </c>
      <c r="B499" s="286" t="s">
        <v>208</v>
      </c>
      <c r="C499" s="424">
        <v>0</v>
      </c>
      <c r="D499" s="425"/>
      <c r="E499" s="290" t="str">
        <f t="shared" si="8"/>
        <v/>
      </c>
    </row>
    <row r="500" ht="36" customHeight="1" spans="1:5">
      <c r="A500" s="422" t="s">
        <v>1013</v>
      </c>
      <c r="B500" s="286" t="s">
        <v>210</v>
      </c>
      <c r="C500" s="424">
        <v>0</v>
      </c>
      <c r="D500" s="425"/>
      <c r="E500" s="290" t="str">
        <f t="shared" si="8"/>
        <v/>
      </c>
    </row>
    <row r="501" ht="36" customHeight="1" spans="1:5">
      <c r="A501" s="422" t="s">
        <v>1014</v>
      </c>
      <c r="B501" s="286" t="s">
        <v>1015</v>
      </c>
      <c r="C501" s="426">
        <f>94.006125+300</f>
        <v>394</v>
      </c>
      <c r="D501" s="425">
        <v>514</v>
      </c>
      <c r="E501" s="290">
        <f t="shared" si="8"/>
        <v>0.305</v>
      </c>
    </row>
    <row r="502" ht="36" customHeight="1" spans="1:5">
      <c r="A502" s="422" t="s">
        <v>1016</v>
      </c>
      <c r="B502" s="286" t="s">
        <v>1017</v>
      </c>
      <c r="C502" s="424"/>
      <c r="D502" s="425"/>
      <c r="E502" s="290" t="str">
        <f t="shared" si="8"/>
        <v/>
      </c>
    </row>
    <row r="503" ht="36" customHeight="1" spans="1:5">
      <c r="A503" s="422" t="s">
        <v>1018</v>
      </c>
      <c r="B503" s="286" t="s">
        <v>1019</v>
      </c>
      <c r="C503" s="424">
        <v>0</v>
      </c>
      <c r="D503" s="425"/>
      <c r="E503" s="290" t="str">
        <f t="shared" si="8"/>
        <v/>
      </c>
    </row>
    <row r="504" ht="36" customHeight="1" spans="1:5">
      <c r="A504" s="422" t="s">
        <v>1020</v>
      </c>
      <c r="B504" s="286" t="s">
        <v>1021</v>
      </c>
      <c r="C504" s="426"/>
      <c r="D504" s="425"/>
      <c r="E504" s="290" t="str">
        <f t="shared" si="8"/>
        <v/>
      </c>
    </row>
    <row r="505" ht="36" customHeight="1" spans="1:5">
      <c r="A505" s="418" t="s">
        <v>1022</v>
      </c>
      <c r="B505" s="282" t="s">
        <v>1023</v>
      </c>
      <c r="C505" s="421">
        <f>SUM(C506:C515)</f>
        <v>253</v>
      </c>
      <c r="D505" s="420">
        <v>548</v>
      </c>
      <c r="E505" s="290">
        <f t="shared" si="8"/>
        <v>1.166</v>
      </c>
    </row>
    <row r="506" ht="36" customHeight="1" spans="1:5">
      <c r="A506" s="422" t="s">
        <v>1024</v>
      </c>
      <c r="B506" s="286" t="s">
        <v>206</v>
      </c>
      <c r="C506" s="424"/>
      <c r="D506" s="425"/>
      <c r="E506" s="290" t="str">
        <f t="shared" si="8"/>
        <v/>
      </c>
    </row>
    <row r="507" ht="36" customHeight="1" spans="1:5">
      <c r="A507" s="422" t="s">
        <v>1025</v>
      </c>
      <c r="B507" s="286" t="s">
        <v>208</v>
      </c>
      <c r="C507" s="424">
        <v>0</v>
      </c>
      <c r="D507" s="425"/>
      <c r="E507" s="290" t="str">
        <f t="shared" si="8"/>
        <v/>
      </c>
    </row>
    <row r="508" ht="36" customHeight="1" spans="1:5">
      <c r="A508" s="422" t="s">
        <v>1026</v>
      </c>
      <c r="B508" s="286" t="s">
        <v>210</v>
      </c>
      <c r="C508" s="424"/>
      <c r="D508" s="425"/>
      <c r="E508" s="290" t="str">
        <f t="shared" si="8"/>
        <v/>
      </c>
    </row>
    <row r="509" ht="36" customHeight="1" spans="1:5">
      <c r="A509" s="422" t="s">
        <v>1027</v>
      </c>
      <c r="B509" s="286" t="s">
        <v>1028</v>
      </c>
      <c r="C509" s="424"/>
      <c r="D509" s="425"/>
      <c r="E509" s="290" t="str">
        <f t="shared" si="8"/>
        <v/>
      </c>
    </row>
    <row r="510" ht="36" customHeight="1" spans="1:5">
      <c r="A510" s="422" t="s">
        <v>1029</v>
      </c>
      <c r="B510" s="286" t="s">
        <v>1030</v>
      </c>
      <c r="C510" s="426">
        <v>50</v>
      </c>
      <c r="D510" s="425">
        <v>46</v>
      </c>
      <c r="E510" s="290">
        <f t="shared" si="8"/>
        <v>-0.08</v>
      </c>
    </row>
    <row r="511" ht="36" customHeight="1" spans="1:5">
      <c r="A511" s="422" t="s">
        <v>1031</v>
      </c>
      <c r="B511" s="286" t="s">
        <v>1032</v>
      </c>
      <c r="C511" s="424"/>
      <c r="D511" s="425"/>
      <c r="E511" s="290" t="str">
        <f t="shared" si="8"/>
        <v/>
      </c>
    </row>
    <row r="512" ht="36" customHeight="1" spans="1:5">
      <c r="A512" s="422" t="s">
        <v>1033</v>
      </c>
      <c r="B512" s="286" t="s">
        <v>1034</v>
      </c>
      <c r="C512" s="424"/>
      <c r="D512" s="425"/>
      <c r="E512" s="290" t="str">
        <f t="shared" si="8"/>
        <v/>
      </c>
    </row>
    <row r="513" ht="36" customHeight="1" spans="1:5">
      <c r="A513" s="422" t="s">
        <v>1035</v>
      </c>
      <c r="B513" s="286" t="s">
        <v>1036</v>
      </c>
      <c r="C513" s="426">
        <v>100</v>
      </c>
      <c r="D513" s="425">
        <v>405</v>
      </c>
      <c r="E513" s="290">
        <f t="shared" si="8"/>
        <v>3.05</v>
      </c>
    </row>
    <row r="514" ht="36" customHeight="1" spans="1:5">
      <c r="A514" s="422" t="s">
        <v>1037</v>
      </c>
      <c r="B514" s="286" t="s">
        <v>1038</v>
      </c>
      <c r="C514" s="426"/>
      <c r="D514" s="425"/>
      <c r="E514" s="290" t="str">
        <f t="shared" si="8"/>
        <v/>
      </c>
    </row>
    <row r="515" ht="36" customHeight="1" spans="1:5">
      <c r="A515" s="422" t="s">
        <v>1039</v>
      </c>
      <c r="B515" s="286" t="s">
        <v>1040</v>
      </c>
      <c r="C515" s="426">
        <v>103</v>
      </c>
      <c r="D515" s="425">
        <v>97</v>
      </c>
      <c r="E515" s="290">
        <f t="shared" si="8"/>
        <v>-0.058</v>
      </c>
    </row>
    <row r="516" ht="36" customHeight="1" spans="1:5">
      <c r="A516" s="418" t="s">
        <v>1041</v>
      </c>
      <c r="B516" s="282" t="s">
        <v>1042</v>
      </c>
      <c r="C516" s="426"/>
      <c r="D516" s="420"/>
      <c r="E516" s="290" t="str">
        <f t="shared" si="8"/>
        <v/>
      </c>
    </row>
    <row r="517" ht="36" customHeight="1" spans="1:5">
      <c r="A517" s="422" t="s">
        <v>1043</v>
      </c>
      <c r="B517" s="286" t="s">
        <v>206</v>
      </c>
      <c r="C517" s="424">
        <v>0</v>
      </c>
      <c r="D517" s="425"/>
      <c r="E517" s="290" t="str">
        <f t="shared" ref="E517:E580" si="9">IF(C517&gt;0,D517/C517-1,IF(C517&lt;0,-(D517/C517-1),""))</f>
        <v/>
      </c>
    </row>
    <row r="518" ht="36" customHeight="1" spans="1:5">
      <c r="A518" s="422" t="s">
        <v>1044</v>
      </c>
      <c r="B518" s="286" t="s">
        <v>208</v>
      </c>
      <c r="C518" s="424">
        <v>0</v>
      </c>
      <c r="D518" s="425"/>
      <c r="E518" s="290" t="str">
        <f t="shared" si="9"/>
        <v/>
      </c>
    </row>
    <row r="519" ht="36" customHeight="1" spans="1:5">
      <c r="A519" s="422" t="s">
        <v>1045</v>
      </c>
      <c r="B519" s="286" t="s">
        <v>210</v>
      </c>
      <c r="C519" s="424">
        <v>0</v>
      </c>
      <c r="D519" s="425"/>
      <c r="E519" s="290" t="str">
        <f t="shared" si="9"/>
        <v/>
      </c>
    </row>
    <row r="520" ht="36" customHeight="1" spans="1:5">
      <c r="A520" s="422" t="s">
        <v>1046</v>
      </c>
      <c r="B520" s="286" t="s">
        <v>1047</v>
      </c>
      <c r="C520" s="424">
        <v>0</v>
      </c>
      <c r="D520" s="425"/>
      <c r="E520" s="290" t="str">
        <f t="shared" si="9"/>
        <v/>
      </c>
    </row>
    <row r="521" ht="36" customHeight="1" spans="1:5">
      <c r="A521" s="422" t="s">
        <v>1048</v>
      </c>
      <c r="B521" s="286" t="s">
        <v>1049</v>
      </c>
      <c r="C521" s="424"/>
      <c r="D521" s="425"/>
      <c r="E521" s="290" t="str">
        <f t="shared" si="9"/>
        <v/>
      </c>
    </row>
    <row r="522" ht="36" customHeight="1" spans="1:5">
      <c r="A522" s="422" t="s">
        <v>1050</v>
      </c>
      <c r="B522" s="286" t="s">
        <v>1051</v>
      </c>
      <c r="C522" s="424">
        <v>0</v>
      </c>
      <c r="D522" s="425"/>
      <c r="E522" s="290" t="str">
        <f t="shared" si="9"/>
        <v/>
      </c>
    </row>
    <row r="523" ht="36" customHeight="1" spans="1:5">
      <c r="A523" s="422" t="s">
        <v>1052</v>
      </c>
      <c r="B523" s="286" t="s">
        <v>1053</v>
      </c>
      <c r="C523" s="424"/>
      <c r="D523" s="425"/>
      <c r="E523" s="290" t="str">
        <f t="shared" si="9"/>
        <v/>
      </c>
    </row>
    <row r="524" ht="36" customHeight="1" spans="1:5">
      <c r="A524" s="422" t="s">
        <v>1054</v>
      </c>
      <c r="B524" s="286" t="s">
        <v>1055</v>
      </c>
      <c r="C524" s="424">
        <v>0</v>
      </c>
      <c r="D524" s="425"/>
      <c r="E524" s="290" t="str">
        <f t="shared" si="9"/>
        <v/>
      </c>
    </row>
    <row r="525" ht="36" customHeight="1" spans="1:5">
      <c r="A525" s="418" t="s">
        <v>1056</v>
      </c>
      <c r="B525" s="282" t="s">
        <v>1057</v>
      </c>
      <c r="C525" s="421"/>
      <c r="D525" s="420"/>
      <c r="E525" s="290" t="str">
        <f t="shared" si="9"/>
        <v/>
      </c>
    </row>
    <row r="526" ht="36" customHeight="1" spans="1:5">
      <c r="A526" s="422" t="s">
        <v>1058</v>
      </c>
      <c r="B526" s="286" t="s">
        <v>206</v>
      </c>
      <c r="C526" s="424"/>
      <c r="D526" s="425"/>
      <c r="E526" s="290" t="str">
        <f t="shared" si="9"/>
        <v/>
      </c>
    </row>
    <row r="527" ht="36" customHeight="1" spans="1:5">
      <c r="A527" s="422" t="s">
        <v>1059</v>
      </c>
      <c r="B527" s="286" t="s">
        <v>208</v>
      </c>
      <c r="C527" s="424">
        <v>0</v>
      </c>
      <c r="D527" s="425"/>
      <c r="E527" s="290" t="str">
        <f t="shared" si="9"/>
        <v/>
      </c>
    </row>
    <row r="528" ht="36" customHeight="1" spans="1:5">
      <c r="A528" s="422" t="s">
        <v>1060</v>
      </c>
      <c r="B528" s="286" t="s">
        <v>210</v>
      </c>
      <c r="C528" s="424"/>
      <c r="D528" s="425"/>
      <c r="E528" s="290" t="str">
        <f t="shared" si="9"/>
        <v/>
      </c>
    </row>
    <row r="529" ht="36" customHeight="1" spans="1:5">
      <c r="A529" s="422" t="s">
        <v>1061</v>
      </c>
      <c r="B529" s="286" t="s">
        <v>1062</v>
      </c>
      <c r="C529" s="424"/>
      <c r="D529" s="425"/>
      <c r="E529" s="290" t="str">
        <f t="shared" si="9"/>
        <v/>
      </c>
    </row>
    <row r="530" ht="36" customHeight="1" spans="1:5">
      <c r="A530" s="422" t="s">
        <v>1063</v>
      </c>
      <c r="B530" s="286" t="s">
        <v>1064</v>
      </c>
      <c r="C530" s="424"/>
      <c r="D530" s="425"/>
      <c r="E530" s="290" t="str">
        <f t="shared" si="9"/>
        <v/>
      </c>
    </row>
    <row r="531" ht="36" customHeight="1" spans="1:5">
      <c r="A531" s="422" t="s">
        <v>1065</v>
      </c>
      <c r="B531" s="286" t="s">
        <v>1066</v>
      </c>
      <c r="C531" s="424"/>
      <c r="D531" s="425"/>
      <c r="E531" s="290" t="str">
        <f t="shared" si="9"/>
        <v/>
      </c>
    </row>
    <row r="532" ht="36" customHeight="1" spans="1:5">
      <c r="A532" s="441" t="s">
        <v>1067</v>
      </c>
      <c r="B532" s="286" t="s">
        <v>1068</v>
      </c>
      <c r="C532" s="424"/>
      <c r="D532" s="425"/>
      <c r="E532" s="290" t="str">
        <f t="shared" si="9"/>
        <v/>
      </c>
    </row>
    <row r="533" ht="36" customHeight="1" spans="1:5">
      <c r="A533" s="441" t="s">
        <v>1069</v>
      </c>
      <c r="B533" s="286" t="s">
        <v>1070</v>
      </c>
      <c r="C533" s="424"/>
      <c r="D533" s="425"/>
      <c r="E533" s="290" t="str">
        <f t="shared" si="9"/>
        <v/>
      </c>
    </row>
    <row r="534" ht="36" customHeight="1" spans="1:5">
      <c r="A534" s="422" t="s">
        <v>1071</v>
      </c>
      <c r="B534" s="286" t="s">
        <v>1072</v>
      </c>
      <c r="C534" s="424"/>
      <c r="D534" s="425"/>
      <c r="E534" s="290" t="str">
        <f t="shared" si="9"/>
        <v/>
      </c>
    </row>
    <row r="535" ht="36" customHeight="1" spans="1:5">
      <c r="A535" s="418" t="s">
        <v>1073</v>
      </c>
      <c r="B535" s="282" t="s">
        <v>1074</v>
      </c>
      <c r="C535" s="433">
        <v>131</v>
      </c>
      <c r="D535" s="420">
        <v>112</v>
      </c>
      <c r="E535" s="290">
        <f t="shared" si="9"/>
        <v>-0.145</v>
      </c>
    </row>
    <row r="536" ht="36" customHeight="1" spans="1:5">
      <c r="A536" s="422" t="s">
        <v>1075</v>
      </c>
      <c r="B536" s="286" t="s">
        <v>1076</v>
      </c>
      <c r="C536" s="424"/>
      <c r="D536" s="425"/>
      <c r="E536" s="290" t="str">
        <f t="shared" si="9"/>
        <v/>
      </c>
    </row>
    <row r="537" ht="36" customHeight="1" spans="1:5">
      <c r="A537" s="422" t="s">
        <v>1077</v>
      </c>
      <c r="B537" s="286" t="s">
        <v>1078</v>
      </c>
      <c r="C537" s="424"/>
      <c r="D537" s="425"/>
      <c r="E537" s="290" t="str">
        <f t="shared" si="9"/>
        <v/>
      </c>
    </row>
    <row r="538" ht="36" customHeight="1" spans="1:5">
      <c r="A538" s="422" t="s">
        <v>1079</v>
      </c>
      <c r="B538" s="286" t="s">
        <v>1080</v>
      </c>
      <c r="C538" s="426">
        <v>131</v>
      </c>
      <c r="D538" s="425">
        <v>112</v>
      </c>
      <c r="E538" s="290">
        <f t="shared" si="9"/>
        <v>-0.145</v>
      </c>
    </row>
    <row r="539" ht="36" customHeight="1" spans="1:5">
      <c r="A539" s="430" t="s">
        <v>1081</v>
      </c>
      <c r="B539" s="431" t="s">
        <v>586</v>
      </c>
      <c r="C539" s="432"/>
      <c r="D539" s="432"/>
      <c r="E539" s="290" t="str">
        <f t="shared" si="9"/>
        <v/>
      </c>
    </row>
    <row r="540" ht="36" customHeight="1" spans="1:5">
      <c r="A540" s="418" t="s">
        <v>152</v>
      </c>
      <c r="B540" s="282" t="s">
        <v>153</v>
      </c>
      <c r="C540" s="433">
        <v>34844</v>
      </c>
      <c r="D540" s="420">
        <v>35176</v>
      </c>
      <c r="E540" s="290">
        <f t="shared" si="9"/>
        <v>0.01</v>
      </c>
    </row>
    <row r="541" ht="36" customHeight="1" spans="1:5">
      <c r="A541" s="418" t="s">
        <v>1082</v>
      </c>
      <c r="B541" s="282" t="s">
        <v>1083</v>
      </c>
      <c r="C541" s="421">
        <f>SUM(C542:C559)</f>
        <v>5254</v>
      </c>
      <c r="D541" s="420">
        <v>2700</v>
      </c>
      <c r="E541" s="290">
        <f t="shared" si="9"/>
        <v>-0.486</v>
      </c>
    </row>
    <row r="542" ht="36" customHeight="1" spans="1:5">
      <c r="A542" s="422" t="s">
        <v>1084</v>
      </c>
      <c r="B542" s="286" t="s">
        <v>206</v>
      </c>
      <c r="C542" s="426">
        <v>1648</v>
      </c>
      <c r="D542" s="425">
        <v>1653</v>
      </c>
      <c r="E542" s="290">
        <f t="shared" si="9"/>
        <v>0.003</v>
      </c>
    </row>
    <row r="543" ht="36" customHeight="1" spans="1:5">
      <c r="A543" s="422" t="s">
        <v>1085</v>
      </c>
      <c r="B543" s="286" t="s">
        <v>208</v>
      </c>
      <c r="C543" s="424">
        <v>0</v>
      </c>
      <c r="D543" s="425"/>
      <c r="E543" s="290" t="str">
        <f t="shared" si="9"/>
        <v/>
      </c>
    </row>
    <row r="544" ht="36" customHeight="1" spans="1:5">
      <c r="A544" s="422" t="s">
        <v>1086</v>
      </c>
      <c r="B544" s="286" t="s">
        <v>210</v>
      </c>
      <c r="C544" s="424">
        <v>0</v>
      </c>
      <c r="D544" s="425"/>
      <c r="E544" s="290" t="str">
        <f t="shared" si="9"/>
        <v/>
      </c>
    </row>
    <row r="545" ht="36" customHeight="1" spans="1:5">
      <c r="A545" s="422" t="s">
        <v>1087</v>
      </c>
      <c r="B545" s="286" t="s">
        <v>1088</v>
      </c>
      <c r="C545" s="424">
        <v>0</v>
      </c>
      <c r="D545" s="425"/>
      <c r="E545" s="290" t="str">
        <f t="shared" si="9"/>
        <v/>
      </c>
    </row>
    <row r="546" ht="36" customHeight="1" spans="1:5">
      <c r="A546" s="422" t="s">
        <v>1089</v>
      </c>
      <c r="B546" s="286" t="s">
        <v>1090</v>
      </c>
      <c r="C546" s="426">
        <v>38</v>
      </c>
      <c r="D546" s="425">
        <v>20</v>
      </c>
      <c r="E546" s="290">
        <f t="shared" si="9"/>
        <v>-0.474</v>
      </c>
    </row>
    <row r="547" ht="36" customHeight="1" spans="1:5">
      <c r="A547" s="422" t="s">
        <v>1091</v>
      </c>
      <c r="B547" s="286" t="s">
        <v>1092</v>
      </c>
      <c r="C547" s="426">
        <v>5</v>
      </c>
      <c r="D547" s="425">
        <v>0</v>
      </c>
      <c r="E547" s="290">
        <f t="shared" si="9"/>
        <v>-1</v>
      </c>
    </row>
    <row r="548" ht="36" customHeight="1" spans="1:5">
      <c r="A548" s="422" t="s">
        <v>1093</v>
      </c>
      <c r="B548" s="286" t="s">
        <v>1094</v>
      </c>
      <c r="C548" s="426">
        <v>1</v>
      </c>
      <c r="D548" s="425"/>
      <c r="E548" s="290">
        <f t="shared" si="9"/>
        <v>-1</v>
      </c>
    </row>
    <row r="549" ht="36" customHeight="1" spans="1:5">
      <c r="A549" s="422" t="s">
        <v>1095</v>
      </c>
      <c r="B549" s="286" t="s">
        <v>307</v>
      </c>
      <c r="C549" s="426">
        <v>0</v>
      </c>
      <c r="D549" s="425"/>
      <c r="E549" s="290" t="str">
        <f t="shared" si="9"/>
        <v/>
      </c>
    </row>
    <row r="550" ht="36" customHeight="1" spans="1:5">
      <c r="A550" s="422" t="s">
        <v>1096</v>
      </c>
      <c r="B550" s="286" t="s">
        <v>1097</v>
      </c>
      <c r="C550" s="426">
        <v>3129</v>
      </c>
      <c r="D550" s="425">
        <v>338</v>
      </c>
      <c r="E550" s="290">
        <f t="shared" si="9"/>
        <v>-0.892</v>
      </c>
    </row>
    <row r="551" ht="36" customHeight="1" spans="1:5">
      <c r="A551" s="422" t="s">
        <v>1098</v>
      </c>
      <c r="B551" s="286" t="s">
        <v>1099</v>
      </c>
      <c r="C551" s="426">
        <v>1</v>
      </c>
      <c r="D551" s="425">
        <v>12</v>
      </c>
      <c r="E551" s="290">
        <f t="shared" si="9"/>
        <v>11</v>
      </c>
    </row>
    <row r="552" ht="36" customHeight="1" spans="1:5">
      <c r="A552" s="422" t="s">
        <v>1100</v>
      </c>
      <c r="B552" s="286" t="s">
        <v>1101</v>
      </c>
      <c r="C552" s="426">
        <v>86</v>
      </c>
      <c r="D552" s="425">
        <v>71</v>
      </c>
      <c r="E552" s="290">
        <f t="shared" si="9"/>
        <v>-0.174</v>
      </c>
    </row>
    <row r="553" ht="36" customHeight="1" spans="1:5">
      <c r="A553" s="422" t="s">
        <v>1102</v>
      </c>
      <c r="B553" s="286" t="s">
        <v>1103</v>
      </c>
      <c r="C553" s="424">
        <v>0</v>
      </c>
      <c r="D553" s="425"/>
      <c r="E553" s="290" t="str">
        <f t="shared" si="9"/>
        <v/>
      </c>
    </row>
    <row r="554" ht="36" customHeight="1" spans="1:5">
      <c r="A554" s="428">
        <v>2080113</v>
      </c>
      <c r="B554" s="440" t="s">
        <v>373</v>
      </c>
      <c r="C554" s="424">
        <v>0</v>
      </c>
      <c r="D554" s="425"/>
      <c r="E554" s="290" t="str">
        <f t="shared" si="9"/>
        <v/>
      </c>
    </row>
    <row r="555" ht="36" customHeight="1" spans="1:5">
      <c r="A555" s="428">
        <v>2080114</v>
      </c>
      <c r="B555" s="440" t="s">
        <v>375</v>
      </c>
      <c r="C555" s="424">
        <v>0</v>
      </c>
      <c r="D555" s="425"/>
      <c r="E555" s="290" t="str">
        <f t="shared" si="9"/>
        <v/>
      </c>
    </row>
    <row r="556" ht="36" customHeight="1" spans="1:5">
      <c r="A556" s="428">
        <v>2080115</v>
      </c>
      <c r="B556" s="440" t="s">
        <v>377</v>
      </c>
      <c r="C556" s="424">
        <v>0</v>
      </c>
      <c r="D556" s="425"/>
      <c r="E556" s="290" t="str">
        <f t="shared" si="9"/>
        <v/>
      </c>
    </row>
    <row r="557" ht="36" customHeight="1" spans="1:5">
      <c r="A557" s="428">
        <v>2080116</v>
      </c>
      <c r="B557" s="440" t="s">
        <v>379</v>
      </c>
      <c r="C557" s="424">
        <v>0</v>
      </c>
      <c r="D557" s="425"/>
      <c r="E557" s="290" t="str">
        <f t="shared" si="9"/>
        <v/>
      </c>
    </row>
    <row r="558" ht="36" customHeight="1" spans="1:5">
      <c r="A558" s="428">
        <v>2080150</v>
      </c>
      <c r="B558" s="440" t="s">
        <v>224</v>
      </c>
      <c r="C558" s="434">
        <v>95</v>
      </c>
      <c r="D558" s="425">
        <v>181</v>
      </c>
      <c r="E558" s="290">
        <f t="shared" si="9"/>
        <v>0.905</v>
      </c>
    </row>
    <row r="559" ht="36" customHeight="1" spans="1:5">
      <c r="A559" s="422" t="s">
        <v>1104</v>
      </c>
      <c r="B559" s="286" t="s">
        <v>1105</v>
      </c>
      <c r="C559" s="434">
        <v>251</v>
      </c>
      <c r="D559" s="425">
        <v>425</v>
      </c>
      <c r="E559" s="290">
        <f t="shared" si="9"/>
        <v>0.693</v>
      </c>
    </row>
    <row r="560" ht="36" customHeight="1" spans="1:5">
      <c r="A560" s="418" t="s">
        <v>1106</v>
      </c>
      <c r="B560" s="282" t="s">
        <v>1107</v>
      </c>
      <c r="C560" s="421">
        <f>SUM(C561:C567)</f>
        <v>1488</v>
      </c>
      <c r="D560" s="420">
        <v>838</v>
      </c>
      <c r="E560" s="290">
        <f t="shared" si="9"/>
        <v>-0.437</v>
      </c>
    </row>
    <row r="561" ht="36" customHeight="1" spans="1:5">
      <c r="A561" s="422" t="s">
        <v>1108</v>
      </c>
      <c r="B561" s="286" t="s">
        <v>206</v>
      </c>
      <c r="C561" s="426">
        <v>255</v>
      </c>
      <c r="D561" s="425">
        <v>281</v>
      </c>
      <c r="E561" s="290">
        <f t="shared" si="9"/>
        <v>0.102</v>
      </c>
    </row>
    <row r="562" ht="36" customHeight="1" spans="1:5">
      <c r="A562" s="422" t="s">
        <v>1109</v>
      </c>
      <c r="B562" s="286" t="s">
        <v>208</v>
      </c>
      <c r="C562" s="424">
        <v>0</v>
      </c>
      <c r="D562" s="425"/>
      <c r="E562" s="290" t="str">
        <f t="shared" si="9"/>
        <v/>
      </c>
    </row>
    <row r="563" ht="36" customHeight="1" spans="1:5">
      <c r="A563" s="422" t="s">
        <v>1110</v>
      </c>
      <c r="B563" s="286" t="s">
        <v>210</v>
      </c>
      <c r="C563" s="424"/>
      <c r="D563" s="425"/>
      <c r="E563" s="290" t="str">
        <f t="shared" si="9"/>
        <v/>
      </c>
    </row>
    <row r="564" ht="36" customHeight="1" spans="1:5">
      <c r="A564" s="422" t="s">
        <v>1111</v>
      </c>
      <c r="B564" s="286" t="s">
        <v>1112</v>
      </c>
      <c r="C564" s="426"/>
      <c r="D564" s="425">
        <v>9</v>
      </c>
      <c r="E564" s="290" t="str">
        <f t="shared" si="9"/>
        <v/>
      </c>
    </row>
    <row r="565" ht="36" customHeight="1" spans="1:5">
      <c r="A565" s="422" t="s">
        <v>1113</v>
      </c>
      <c r="B565" s="286" t="s">
        <v>1114</v>
      </c>
      <c r="C565" s="426">
        <v>107</v>
      </c>
      <c r="D565" s="425">
        <v>130</v>
      </c>
      <c r="E565" s="290">
        <f t="shared" si="9"/>
        <v>0.215</v>
      </c>
    </row>
    <row r="566" ht="36" customHeight="1" spans="1:5">
      <c r="A566" s="422" t="s">
        <v>1115</v>
      </c>
      <c r="B566" s="286" t="s">
        <v>1116</v>
      </c>
      <c r="C566" s="426">
        <v>884</v>
      </c>
      <c r="D566" s="425">
        <v>198</v>
      </c>
      <c r="E566" s="290">
        <f t="shared" si="9"/>
        <v>-0.776</v>
      </c>
    </row>
    <row r="567" ht="36" customHeight="1" spans="1:5">
      <c r="A567" s="422" t="s">
        <v>1117</v>
      </c>
      <c r="B567" s="286" t="s">
        <v>1118</v>
      </c>
      <c r="C567" s="426">
        <v>242</v>
      </c>
      <c r="D567" s="425">
        <v>220</v>
      </c>
      <c r="E567" s="290">
        <f t="shared" si="9"/>
        <v>-0.091</v>
      </c>
    </row>
    <row r="568" ht="36" customHeight="1" spans="1:5">
      <c r="A568" s="418" t="s">
        <v>1119</v>
      </c>
      <c r="B568" s="282" t="s">
        <v>1120</v>
      </c>
      <c r="C568" s="426">
        <f>SUM(C569:C569)</f>
        <v>0</v>
      </c>
      <c r="D568" s="420"/>
      <c r="E568" s="290" t="str">
        <f t="shared" si="9"/>
        <v/>
      </c>
    </row>
    <row r="569" ht="36" customHeight="1" spans="1:5">
      <c r="A569" s="422" t="s">
        <v>1121</v>
      </c>
      <c r="B569" s="286" t="s">
        <v>1122</v>
      </c>
      <c r="C569" s="424">
        <v>0</v>
      </c>
      <c r="D569" s="425"/>
      <c r="E569" s="290" t="str">
        <f t="shared" si="9"/>
        <v/>
      </c>
    </row>
    <row r="570" ht="36" customHeight="1" spans="1:5">
      <c r="A570" s="418" t="s">
        <v>1123</v>
      </c>
      <c r="B570" s="282" t="s">
        <v>1124</v>
      </c>
      <c r="C570" s="421">
        <f>SUM(C571:C578)</f>
        <v>13385</v>
      </c>
      <c r="D570" s="420">
        <v>15151</v>
      </c>
      <c r="E570" s="290">
        <f t="shared" si="9"/>
        <v>0.132</v>
      </c>
    </row>
    <row r="571" ht="36" customHeight="1" spans="1:5">
      <c r="A571" s="422" t="s">
        <v>1125</v>
      </c>
      <c r="B571" s="286" t="s">
        <v>1126</v>
      </c>
      <c r="C571" s="426">
        <v>1981</v>
      </c>
      <c r="D571" s="425">
        <v>2598</v>
      </c>
      <c r="E571" s="290">
        <f t="shared" si="9"/>
        <v>0.311</v>
      </c>
    </row>
    <row r="572" ht="36" customHeight="1" spans="1:5">
      <c r="A572" s="422" t="s">
        <v>1127</v>
      </c>
      <c r="B572" s="286" t="s">
        <v>1128</v>
      </c>
      <c r="C572" s="426">
        <v>2758</v>
      </c>
      <c r="D572" s="425">
        <v>3452</v>
      </c>
      <c r="E572" s="290">
        <f t="shared" si="9"/>
        <v>0.252</v>
      </c>
    </row>
    <row r="573" ht="36" customHeight="1" spans="1:5">
      <c r="A573" s="422" t="s">
        <v>1129</v>
      </c>
      <c r="B573" s="286" t="s">
        <v>1130</v>
      </c>
      <c r="C573" s="426"/>
      <c r="D573" s="425"/>
      <c r="E573" s="290" t="str">
        <f t="shared" si="9"/>
        <v/>
      </c>
    </row>
    <row r="574" ht="36" customHeight="1" spans="1:5">
      <c r="A574" s="422" t="s">
        <v>1131</v>
      </c>
      <c r="B574" s="286" t="s">
        <v>1132</v>
      </c>
      <c r="C574" s="426">
        <v>7893</v>
      </c>
      <c r="D574" s="425">
        <v>8105</v>
      </c>
      <c r="E574" s="290">
        <f t="shared" si="9"/>
        <v>0.027</v>
      </c>
    </row>
    <row r="575" ht="36" customHeight="1" spans="1:5">
      <c r="A575" s="422" t="s">
        <v>1133</v>
      </c>
      <c r="B575" s="286" t="s">
        <v>1134</v>
      </c>
      <c r="C575" s="426">
        <v>443</v>
      </c>
      <c r="D575" s="425">
        <v>996</v>
      </c>
      <c r="E575" s="290">
        <f t="shared" si="9"/>
        <v>1.248</v>
      </c>
    </row>
    <row r="576" ht="36" customHeight="1" spans="1:5">
      <c r="A576" s="422" t="s">
        <v>1135</v>
      </c>
      <c r="B576" s="286" t="s">
        <v>1136</v>
      </c>
      <c r="C576" s="426"/>
      <c r="D576" s="425"/>
      <c r="E576" s="290" t="str">
        <f t="shared" si="9"/>
        <v/>
      </c>
    </row>
    <row r="577" ht="36" customHeight="1" spans="1:5">
      <c r="A577" s="428">
        <v>2080508</v>
      </c>
      <c r="B577" s="440" t="s">
        <v>1137</v>
      </c>
      <c r="C577" s="426">
        <v>0</v>
      </c>
      <c r="D577" s="425"/>
      <c r="E577" s="290" t="str">
        <f t="shared" si="9"/>
        <v/>
      </c>
    </row>
    <row r="578" ht="36" customHeight="1" spans="1:5">
      <c r="A578" s="422" t="s">
        <v>1138</v>
      </c>
      <c r="B578" s="286" t="s">
        <v>1139</v>
      </c>
      <c r="C578" s="426">
        <v>310</v>
      </c>
      <c r="D578" s="425"/>
      <c r="E578" s="290">
        <f t="shared" si="9"/>
        <v>-1</v>
      </c>
    </row>
    <row r="579" ht="36" customHeight="1" spans="1:5">
      <c r="A579" s="418" t="s">
        <v>1140</v>
      </c>
      <c r="B579" s="282" t="s">
        <v>1141</v>
      </c>
      <c r="C579" s="421">
        <f>SUM(C580:C582)</f>
        <v>23</v>
      </c>
      <c r="D579" s="420">
        <v>23</v>
      </c>
      <c r="E579" s="290">
        <f t="shared" si="9"/>
        <v>0</v>
      </c>
    </row>
    <row r="580" ht="36" customHeight="1" spans="1:5">
      <c r="A580" s="422" t="s">
        <v>1142</v>
      </c>
      <c r="B580" s="286" t="s">
        <v>1143</v>
      </c>
      <c r="C580" s="424">
        <v>0</v>
      </c>
      <c r="D580" s="425"/>
      <c r="E580" s="290" t="str">
        <f t="shared" si="9"/>
        <v/>
      </c>
    </row>
    <row r="581" ht="36" customHeight="1" spans="1:5">
      <c r="A581" s="422" t="s">
        <v>1144</v>
      </c>
      <c r="B581" s="286" t="s">
        <v>1145</v>
      </c>
      <c r="C581" s="424">
        <v>0</v>
      </c>
      <c r="D581" s="425"/>
      <c r="E581" s="290" t="str">
        <f t="shared" ref="E581:E644" si="10">IF(C581&gt;0,D581/C581-1,IF(C581&lt;0,-(D581/C581-1),""))</f>
        <v/>
      </c>
    </row>
    <row r="582" ht="36" customHeight="1" spans="1:5">
      <c r="A582" s="422" t="s">
        <v>1146</v>
      </c>
      <c r="B582" s="286" t="s">
        <v>1147</v>
      </c>
      <c r="C582" s="426">
        <v>23</v>
      </c>
      <c r="D582" s="425">
        <v>23</v>
      </c>
      <c r="E582" s="290">
        <f t="shared" si="10"/>
        <v>0</v>
      </c>
    </row>
    <row r="583" ht="36" customHeight="1" spans="1:5">
      <c r="A583" s="418" t="s">
        <v>1148</v>
      </c>
      <c r="B583" s="282" t="s">
        <v>1149</v>
      </c>
      <c r="C583" s="433">
        <v>1748</v>
      </c>
      <c r="D583" s="420">
        <v>2112</v>
      </c>
      <c r="E583" s="290">
        <f t="shared" si="10"/>
        <v>0.208</v>
      </c>
    </row>
    <row r="584" ht="36" customHeight="1" spans="1:5">
      <c r="A584" s="422" t="s">
        <v>1150</v>
      </c>
      <c r="B584" s="286" t="s">
        <v>1151</v>
      </c>
      <c r="C584" s="424"/>
      <c r="D584" s="425"/>
      <c r="E584" s="290" t="str">
        <f t="shared" si="10"/>
        <v/>
      </c>
    </row>
    <row r="585" ht="36" customHeight="1" spans="1:5">
      <c r="A585" s="422" t="s">
        <v>1152</v>
      </c>
      <c r="B585" s="286" t="s">
        <v>1153</v>
      </c>
      <c r="C585" s="424">
        <v>0</v>
      </c>
      <c r="D585" s="425"/>
      <c r="E585" s="290" t="str">
        <f t="shared" si="10"/>
        <v/>
      </c>
    </row>
    <row r="586" ht="36" customHeight="1" spans="1:5">
      <c r="A586" s="422" t="s">
        <v>1154</v>
      </c>
      <c r="B586" s="286" t="s">
        <v>1155</v>
      </c>
      <c r="C586" s="424">
        <v>0</v>
      </c>
      <c r="D586" s="425"/>
      <c r="E586" s="290" t="str">
        <f t="shared" si="10"/>
        <v/>
      </c>
    </row>
    <row r="587" ht="36" customHeight="1" spans="1:5">
      <c r="A587" s="422" t="s">
        <v>1156</v>
      </c>
      <c r="B587" s="286" t="s">
        <v>1157</v>
      </c>
      <c r="C587" s="424">
        <v>0</v>
      </c>
      <c r="D587" s="425"/>
      <c r="E587" s="290" t="str">
        <f t="shared" si="10"/>
        <v/>
      </c>
    </row>
    <row r="588" ht="36" customHeight="1" spans="1:5">
      <c r="A588" s="422" t="s">
        <v>1158</v>
      </c>
      <c r="B588" s="286" t="s">
        <v>1159</v>
      </c>
      <c r="C588" s="424">
        <v>0</v>
      </c>
      <c r="D588" s="425"/>
      <c r="E588" s="290" t="str">
        <f t="shared" si="10"/>
        <v/>
      </c>
    </row>
    <row r="589" ht="36" customHeight="1" spans="1:5">
      <c r="A589" s="422" t="s">
        <v>1160</v>
      </c>
      <c r="B589" s="286" t="s">
        <v>1161</v>
      </c>
      <c r="C589" s="424">
        <v>0</v>
      </c>
      <c r="D589" s="425">
        <v>161</v>
      </c>
      <c r="E589" s="290" t="str">
        <f t="shared" si="10"/>
        <v/>
      </c>
    </row>
    <row r="590" ht="36" customHeight="1" spans="1:5">
      <c r="A590" s="422" t="s">
        <v>1162</v>
      </c>
      <c r="B590" s="286" t="s">
        <v>1163</v>
      </c>
      <c r="C590" s="424">
        <v>0</v>
      </c>
      <c r="D590" s="425"/>
      <c r="E590" s="290" t="str">
        <f t="shared" si="10"/>
        <v/>
      </c>
    </row>
    <row r="591" ht="36" customHeight="1" spans="1:5">
      <c r="A591" s="422" t="s">
        <v>1164</v>
      </c>
      <c r="B591" s="286" t="s">
        <v>1165</v>
      </c>
      <c r="C591" s="424">
        <v>0</v>
      </c>
      <c r="D591" s="425"/>
      <c r="E591" s="290" t="str">
        <f t="shared" si="10"/>
        <v/>
      </c>
    </row>
    <row r="592" ht="36" customHeight="1" spans="1:5">
      <c r="A592" s="422" t="s">
        <v>1166</v>
      </c>
      <c r="B592" s="286" t="s">
        <v>1167</v>
      </c>
      <c r="C592" s="426">
        <v>1748</v>
      </c>
      <c r="D592" s="425">
        <v>1951</v>
      </c>
      <c r="E592" s="290">
        <f t="shared" si="10"/>
        <v>0.116</v>
      </c>
    </row>
    <row r="593" ht="36" customHeight="1" spans="1:5">
      <c r="A593" s="418" t="s">
        <v>1168</v>
      </c>
      <c r="B593" s="282" t="s">
        <v>1169</v>
      </c>
      <c r="C593" s="421">
        <f>SUM(C594:C600)</f>
        <v>673</v>
      </c>
      <c r="D593" s="420">
        <v>1977</v>
      </c>
      <c r="E593" s="290">
        <f t="shared" si="10"/>
        <v>1.938</v>
      </c>
    </row>
    <row r="594" ht="36" customHeight="1" spans="1:5">
      <c r="A594" s="422" t="s">
        <v>1170</v>
      </c>
      <c r="B594" s="286" t="s">
        <v>1171</v>
      </c>
      <c r="C594" s="426">
        <v>2</v>
      </c>
      <c r="D594" s="425">
        <v>46</v>
      </c>
      <c r="E594" s="290">
        <f t="shared" si="10"/>
        <v>22</v>
      </c>
    </row>
    <row r="595" ht="36" customHeight="1" spans="1:5">
      <c r="A595" s="422" t="s">
        <v>1172</v>
      </c>
      <c r="B595" s="286" t="s">
        <v>1173</v>
      </c>
      <c r="C595" s="426">
        <v>0</v>
      </c>
      <c r="D595" s="425"/>
      <c r="E595" s="290" t="str">
        <f t="shared" si="10"/>
        <v/>
      </c>
    </row>
    <row r="596" ht="36" customHeight="1" spans="1:5">
      <c r="A596" s="422" t="s">
        <v>1174</v>
      </c>
      <c r="B596" s="286" t="s">
        <v>1175</v>
      </c>
      <c r="C596" s="426">
        <v>0</v>
      </c>
      <c r="D596" s="425">
        <v>257</v>
      </c>
      <c r="E596" s="290" t="str">
        <f t="shared" si="10"/>
        <v/>
      </c>
    </row>
    <row r="597" s="387" customFormat="1" ht="36" customHeight="1" spans="1:7">
      <c r="A597" s="422" t="s">
        <v>1176</v>
      </c>
      <c r="B597" s="286" t="s">
        <v>1177</v>
      </c>
      <c r="C597" s="426">
        <v>5</v>
      </c>
      <c r="D597" s="425">
        <v>1</v>
      </c>
      <c r="E597" s="290">
        <f t="shared" si="10"/>
        <v>-0.8</v>
      </c>
      <c r="G597" s="443"/>
    </row>
    <row r="598" ht="36" customHeight="1" spans="1:5">
      <c r="A598" s="422" t="s">
        <v>1178</v>
      </c>
      <c r="B598" s="286" t="s">
        <v>1179</v>
      </c>
      <c r="C598" s="426">
        <v>87</v>
      </c>
      <c r="D598" s="425">
        <v>1226</v>
      </c>
      <c r="E598" s="290">
        <f t="shared" si="10"/>
        <v>13.092</v>
      </c>
    </row>
    <row r="599" ht="36" customHeight="1" spans="1:5">
      <c r="A599" s="422" t="s">
        <v>1180</v>
      </c>
      <c r="B599" s="286" t="s">
        <v>1181</v>
      </c>
      <c r="C599" s="426">
        <v>0</v>
      </c>
      <c r="D599" s="425"/>
      <c r="E599" s="290" t="str">
        <f t="shared" si="10"/>
        <v/>
      </c>
    </row>
    <row r="600" ht="36" customHeight="1" spans="1:5">
      <c r="A600" s="422" t="s">
        <v>1182</v>
      </c>
      <c r="B600" s="286" t="s">
        <v>1183</v>
      </c>
      <c r="C600" s="426">
        <v>579</v>
      </c>
      <c r="D600" s="425">
        <v>447</v>
      </c>
      <c r="E600" s="290">
        <f t="shared" si="10"/>
        <v>-0.228</v>
      </c>
    </row>
    <row r="601" ht="36" customHeight="1" spans="1:5">
      <c r="A601" s="418" t="s">
        <v>1184</v>
      </c>
      <c r="B601" s="282" t="s">
        <v>1185</v>
      </c>
      <c r="C601" s="421">
        <f>SUM(C602:C607)</f>
        <v>421</v>
      </c>
      <c r="D601" s="420">
        <v>502</v>
      </c>
      <c r="E601" s="290">
        <f t="shared" si="10"/>
        <v>0.192</v>
      </c>
    </row>
    <row r="602" s="387" customFormat="1" ht="36" customHeight="1" spans="1:7">
      <c r="A602" s="422" t="s">
        <v>1186</v>
      </c>
      <c r="B602" s="286" t="s">
        <v>1187</v>
      </c>
      <c r="C602" s="434">
        <v>56</v>
      </c>
      <c r="D602" s="425">
        <v>306</v>
      </c>
      <c r="E602" s="290">
        <f t="shared" si="10"/>
        <v>4.464</v>
      </c>
      <c r="G602" s="443"/>
    </row>
    <row r="603" ht="36" customHeight="1" spans="1:5">
      <c r="A603" s="422" t="s">
        <v>1188</v>
      </c>
      <c r="B603" s="286" t="s">
        <v>1189</v>
      </c>
      <c r="C603" s="434">
        <v>160</v>
      </c>
      <c r="D603" s="425"/>
      <c r="E603" s="290">
        <f t="shared" si="10"/>
        <v>-1</v>
      </c>
    </row>
    <row r="604" ht="36" customHeight="1" spans="1:5">
      <c r="A604" s="422" t="s">
        <v>1190</v>
      </c>
      <c r="B604" s="286" t="s">
        <v>1191</v>
      </c>
      <c r="C604" s="434"/>
      <c r="D604" s="425"/>
      <c r="E604" s="290" t="str">
        <f t="shared" si="10"/>
        <v/>
      </c>
    </row>
    <row r="605" ht="36" customHeight="1" spans="1:5">
      <c r="A605" s="422" t="s">
        <v>1192</v>
      </c>
      <c r="B605" s="286" t="s">
        <v>1193</v>
      </c>
      <c r="C605" s="434">
        <v>0</v>
      </c>
      <c r="D605" s="425">
        <v>176</v>
      </c>
      <c r="E605" s="290" t="str">
        <f t="shared" si="10"/>
        <v/>
      </c>
    </row>
    <row r="606" ht="36" customHeight="1" spans="1:5">
      <c r="A606" s="422" t="s">
        <v>1194</v>
      </c>
      <c r="B606" s="286" t="s">
        <v>1195</v>
      </c>
      <c r="C606" s="434">
        <v>9</v>
      </c>
      <c r="D606" s="425">
        <v>8</v>
      </c>
      <c r="E606" s="290">
        <f t="shared" si="10"/>
        <v>-0.111</v>
      </c>
    </row>
    <row r="607" ht="36" customHeight="1" spans="1:5">
      <c r="A607" s="422" t="s">
        <v>1196</v>
      </c>
      <c r="B607" s="286" t="s">
        <v>1197</v>
      </c>
      <c r="C607" s="434">
        <v>196</v>
      </c>
      <c r="D607" s="425">
        <v>12</v>
      </c>
      <c r="E607" s="290">
        <f t="shared" si="10"/>
        <v>-0.939</v>
      </c>
    </row>
    <row r="608" ht="36" customHeight="1" spans="1:5">
      <c r="A608" s="418" t="s">
        <v>1198</v>
      </c>
      <c r="B608" s="282" t="s">
        <v>1199</v>
      </c>
      <c r="C608" s="421">
        <f>SUM(C609:C615)</f>
        <v>846</v>
      </c>
      <c r="D608" s="420">
        <v>1044</v>
      </c>
      <c r="E608" s="290">
        <f t="shared" si="10"/>
        <v>0.234</v>
      </c>
    </row>
    <row r="609" ht="36" customHeight="1" spans="1:5">
      <c r="A609" s="422" t="s">
        <v>1200</v>
      </c>
      <c r="B609" s="286" t="s">
        <v>1201</v>
      </c>
      <c r="C609" s="426">
        <v>8</v>
      </c>
      <c r="D609" s="425">
        <v>40</v>
      </c>
      <c r="E609" s="290">
        <f t="shared" si="10"/>
        <v>4</v>
      </c>
    </row>
    <row r="610" ht="36" customHeight="1" spans="1:5">
      <c r="A610" s="422" t="s">
        <v>1202</v>
      </c>
      <c r="B610" s="286" t="s">
        <v>1203</v>
      </c>
      <c r="C610" s="426">
        <v>330</v>
      </c>
      <c r="D610" s="425">
        <v>328</v>
      </c>
      <c r="E610" s="290">
        <f t="shared" si="10"/>
        <v>-0.006</v>
      </c>
    </row>
    <row r="611" ht="36" customHeight="1" spans="1:5">
      <c r="A611" s="422" t="s">
        <v>1204</v>
      </c>
      <c r="B611" s="286" t="s">
        <v>1205</v>
      </c>
      <c r="C611" s="426"/>
      <c r="D611" s="425"/>
      <c r="E611" s="290" t="str">
        <f t="shared" si="10"/>
        <v/>
      </c>
    </row>
    <row r="612" ht="36" customHeight="1" spans="1:5">
      <c r="A612" s="422" t="s">
        <v>1206</v>
      </c>
      <c r="B612" s="286" t="s">
        <v>1207</v>
      </c>
      <c r="C612" s="426">
        <v>170</v>
      </c>
      <c r="D612" s="425">
        <v>270</v>
      </c>
      <c r="E612" s="290">
        <f t="shared" si="10"/>
        <v>0.588</v>
      </c>
    </row>
    <row r="613" ht="36" customHeight="1" spans="1:5">
      <c r="A613" s="422" t="s">
        <v>1208</v>
      </c>
      <c r="B613" s="286" t="s">
        <v>1209</v>
      </c>
      <c r="C613" s="426">
        <v>0</v>
      </c>
      <c r="D613" s="425"/>
      <c r="E613" s="290" t="str">
        <f t="shared" si="10"/>
        <v/>
      </c>
    </row>
    <row r="614" ht="36" customHeight="1" spans="1:5">
      <c r="A614" s="422" t="s">
        <v>1210</v>
      </c>
      <c r="B614" s="286" t="s">
        <v>1211</v>
      </c>
      <c r="C614" s="426">
        <v>338</v>
      </c>
      <c r="D614" s="425">
        <v>406</v>
      </c>
      <c r="E614" s="290">
        <f t="shared" si="10"/>
        <v>0.201</v>
      </c>
    </row>
    <row r="615" ht="36" customHeight="1" spans="1:5">
      <c r="A615" s="422" t="s">
        <v>1212</v>
      </c>
      <c r="B615" s="286" t="s">
        <v>1213</v>
      </c>
      <c r="C615" s="424">
        <v>0</v>
      </c>
      <c r="D615" s="425"/>
      <c r="E615" s="290" t="str">
        <f t="shared" si="10"/>
        <v/>
      </c>
    </row>
    <row r="616" ht="36" customHeight="1" spans="1:5">
      <c r="A616" s="418" t="s">
        <v>1214</v>
      </c>
      <c r="B616" s="282" t="s">
        <v>1215</v>
      </c>
      <c r="C616" s="421">
        <f>SUM(C617:C624)</f>
        <v>821</v>
      </c>
      <c r="D616" s="420">
        <v>946</v>
      </c>
      <c r="E616" s="290">
        <f t="shared" si="10"/>
        <v>0.152</v>
      </c>
    </row>
    <row r="617" ht="36" customHeight="1" spans="1:5">
      <c r="A617" s="422" t="s">
        <v>1216</v>
      </c>
      <c r="B617" s="286" t="s">
        <v>206</v>
      </c>
      <c r="C617" s="426">
        <v>415</v>
      </c>
      <c r="D617" s="425">
        <v>419</v>
      </c>
      <c r="E617" s="290">
        <f t="shared" si="10"/>
        <v>0.01</v>
      </c>
    </row>
    <row r="618" ht="36" customHeight="1" spans="1:5">
      <c r="A618" s="422" t="s">
        <v>1217</v>
      </c>
      <c r="B618" s="286" t="s">
        <v>208</v>
      </c>
      <c r="C618" s="426">
        <v>0</v>
      </c>
      <c r="D618" s="425"/>
      <c r="E618" s="290" t="str">
        <f t="shared" si="10"/>
        <v/>
      </c>
    </row>
    <row r="619" ht="36" customHeight="1" spans="1:5">
      <c r="A619" s="422" t="s">
        <v>1218</v>
      </c>
      <c r="B619" s="286" t="s">
        <v>210</v>
      </c>
      <c r="C619" s="426"/>
      <c r="D619" s="425"/>
      <c r="E619" s="290" t="str">
        <f t="shared" si="10"/>
        <v/>
      </c>
    </row>
    <row r="620" ht="36" customHeight="1" spans="1:5">
      <c r="A620" s="422" t="s">
        <v>1219</v>
      </c>
      <c r="B620" s="286" t="s">
        <v>1220</v>
      </c>
      <c r="C620" s="426">
        <v>59</v>
      </c>
      <c r="D620" s="425">
        <v>73</v>
      </c>
      <c r="E620" s="290">
        <f t="shared" si="10"/>
        <v>0.237</v>
      </c>
    </row>
    <row r="621" ht="36" customHeight="1" spans="1:5">
      <c r="A621" s="422" t="s">
        <v>1221</v>
      </c>
      <c r="B621" s="286" t="s">
        <v>1222</v>
      </c>
      <c r="C621" s="426">
        <v>83</v>
      </c>
      <c r="D621" s="425">
        <v>161</v>
      </c>
      <c r="E621" s="290">
        <f t="shared" si="10"/>
        <v>0.94</v>
      </c>
    </row>
    <row r="622" ht="36" customHeight="1" spans="1:5">
      <c r="A622" s="422" t="s">
        <v>1223</v>
      </c>
      <c r="B622" s="286" t="s">
        <v>1224</v>
      </c>
      <c r="C622" s="426"/>
      <c r="D622" s="425"/>
      <c r="E622" s="290" t="str">
        <f t="shared" si="10"/>
        <v/>
      </c>
    </row>
    <row r="623" ht="36" customHeight="1" spans="1:5">
      <c r="A623" s="422" t="s">
        <v>1225</v>
      </c>
      <c r="B623" s="286" t="s">
        <v>1226</v>
      </c>
      <c r="C623" s="426">
        <v>141</v>
      </c>
      <c r="D623" s="425">
        <v>151</v>
      </c>
      <c r="E623" s="290">
        <f t="shared" si="10"/>
        <v>0.071</v>
      </c>
    </row>
    <row r="624" ht="36" customHeight="1" spans="1:5">
      <c r="A624" s="422" t="s">
        <v>1227</v>
      </c>
      <c r="B624" s="286" t="s">
        <v>1228</v>
      </c>
      <c r="C624" s="426">
        <v>123</v>
      </c>
      <c r="D624" s="425">
        <v>142</v>
      </c>
      <c r="E624" s="290">
        <f t="shared" si="10"/>
        <v>0.154</v>
      </c>
    </row>
    <row r="625" ht="36" customHeight="1" spans="1:5">
      <c r="A625" s="418" t="s">
        <v>1229</v>
      </c>
      <c r="B625" s="282" t="s">
        <v>1230</v>
      </c>
      <c r="C625" s="421">
        <f>SUM(C626:C629)</f>
        <v>45</v>
      </c>
      <c r="D625" s="420">
        <v>80</v>
      </c>
      <c r="E625" s="290">
        <f t="shared" si="10"/>
        <v>0.778</v>
      </c>
    </row>
    <row r="626" ht="36" customHeight="1" spans="1:5">
      <c r="A626" s="422" t="s">
        <v>1231</v>
      </c>
      <c r="B626" s="286" t="s">
        <v>206</v>
      </c>
      <c r="C626" s="434">
        <v>10</v>
      </c>
      <c r="D626" s="425"/>
      <c r="E626" s="290">
        <f t="shared" si="10"/>
        <v>-1</v>
      </c>
    </row>
    <row r="627" ht="36" customHeight="1" spans="1:5">
      <c r="A627" s="422" t="s">
        <v>1232</v>
      </c>
      <c r="B627" s="286" t="s">
        <v>208</v>
      </c>
      <c r="C627" s="434">
        <v>0</v>
      </c>
      <c r="D627" s="425"/>
      <c r="E627" s="290" t="str">
        <f t="shared" si="10"/>
        <v/>
      </c>
    </row>
    <row r="628" ht="36" customHeight="1" spans="1:5">
      <c r="A628" s="422" t="s">
        <v>1233</v>
      </c>
      <c r="B628" s="286" t="s">
        <v>210</v>
      </c>
      <c r="C628" s="434">
        <v>0</v>
      </c>
      <c r="D628" s="425"/>
      <c r="E628" s="290" t="str">
        <f t="shared" si="10"/>
        <v/>
      </c>
    </row>
    <row r="629" ht="36" customHeight="1" spans="1:5">
      <c r="A629" s="422" t="s">
        <v>1234</v>
      </c>
      <c r="B629" s="286" t="s">
        <v>1235</v>
      </c>
      <c r="C629" s="434">
        <v>35</v>
      </c>
      <c r="D629" s="425">
        <v>80</v>
      </c>
      <c r="E629" s="290">
        <f t="shared" si="10"/>
        <v>1.286</v>
      </c>
    </row>
    <row r="630" ht="36" customHeight="1" spans="1:5">
      <c r="A630" s="418" t="s">
        <v>1236</v>
      </c>
      <c r="B630" s="282" t="s">
        <v>1237</v>
      </c>
      <c r="C630" s="421">
        <f>SUM(C631:C632)</f>
        <v>144</v>
      </c>
      <c r="D630" s="420">
        <v>136</v>
      </c>
      <c r="E630" s="290">
        <f t="shared" si="10"/>
        <v>-0.056</v>
      </c>
    </row>
    <row r="631" ht="36" customHeight="1" spans="1:5">
      <c r="A631" s="422" t="s">
        <v>1238</v>
      </c>
      <c r="B631" s="286" t="s">
        <v>1239</v>
      </c>
      <c r="C631" s="426">
        <v>144</v>
      </c>
      <c r="D631" s="425">
        <v>136</v>
      </c>
      <c r="E631" s="290">
        <f t="shared" si="10"/>
        <v>-0.056</v>
      </c>
    </row>
    <row r="632" ht="36" customHeight="1" spans="1:5">
      <c r="A632" s="422" t="s">
        <v>1240</v>
      </c>
      <c r="B632" s="286" t="s">
        <v>1241</v>
      </c>
      <c r="C632" s="424">
        <v>0</v>
      </c>
      <c r="D632" s="425"/>
      <c r="E632" s="290" t="str">
        <f t="shared" si="10"/>
        <v/>
      </c>
    </row>
    <row r="633" ht="36" customHeight="1" spans="1:5">
      <c r="A633" s="418" t="s">
        <v>1242</v>
      </c>
      <c r="B633" s="282" t="s">
        <v>1243</v>
      </c>
      <c r="C633" s="421">
        <f>SUM(C634:C635)</f>
        <v>71</v>
      </c>
      <c r="D633" s="420">
        <v>53</v>
      </c>
      <c r="E633" s="290">
        <f t="shared" si="10"/>
        <v>-0.254</v>
      </c>
    </row>
    <row r="634" ht="36" customHeight="1" spans="1:5">
      <c r="A634" s="422" t="s">
        <v>1244</v>
      </c>
      <c r="B634" s="286" t="s">
        <v>1245</v>
      </c>
      <c r="C634" s="434">
        <v>69</v>
      </c>
      <c r="D634" s="425">
        <v>33</v>
      </c>
      <c r="E634" s="290">
        <f t="shared" si="10"/>
        <v>-0.522</v>
      </c>
    </row>
    <row r="635" ht="36" customHeight="1" spans="1:5">
      <c r="A635" s="422" t="s">
        <v>1246</v>
      </c>
      <c r="B635" s="286" t="s">
        <v>1247</v>
      </c>
      <c r="C635" s="434">
        <v>2</v>
      </c>
      <c r="D635" s="425">
        <v>20</v>
      </c>
      <c r="E635" s="290">
        <f t="shared" si="10"/>
        <v>9</v>
      </c>
    </row>
    <row r="636" ht="36" customHeight="1" spans="1:5">
      <c r="A636" s="418" t="s">
        <v>1248</v>
      </c>
      <c r="B636" s="282" t="s">
        <v>1249</v>
      </c>
      <c r="C636" s="421">
        <f>SUM(C637:C638)</f>
        <v>76</v>
      </c>
      <c r="D636" s="420">
        <v>65</v>
      </c>
      <c r="E636" s="290">
        <f t="shared" si="10"/>
        <v>-0.145</v>
      </c>
    </row>
    <row r="637" ht="36" customHeight="1" spans="1:5">
      <c r="A637" s="422" t="s">
        <v>1250</v>
      </c>
      <c r="B637" s="286" t="s">
        <v>1251</v>
      </c>
      <c r="C637" s="426">
        <v>76</v>
      </c>
      <c r="D637" s="425">
        <v>65</v>
      </c>
      <c r="E637" s="290">
        <f t="shared" si="10"/>
        <v>-0.145</v>
      </c>
    </row>
    <row r="638" ht="36" customHeight="1" spans="1:5">
      <c r="A638" s="422" t="s">
        <v>1252</v>
      </c>
      <c r="B638" s="286" t="s">
        <v>1253</v>
      </c>
      <c r="C638" s="426">
        <v>0</v>
      </c>
      <c r="D638" s="425"/>
      <c r="E638" s="290" t="str">
        <f t="shared" si="10"/>
        <v/>
      </c>
    </row>
    <row r="639" ht="36" customHeight="1" spans="1:5">
      <c r="A639" s="418" t="s">
        <v>1254</v>
      </c>
      <c r="B639" s="282" t="s">
        <v>1255</v>
      </c>
      <c r="C639" s="426">
        <f>SUM(C640:C641)</f>
        <v>0</v>
      </c>
      <c r="D639" s="420"/>
      <c r="E639" s="290" t="str">
        <f t="shared" si="10"/>
        <v/>
      </c>
    </row>
    <row r="640" ht="36" customHeight="1" spans="1:5">
      <c r="A640" s="422" t="s">
        <v>1256</v>
      </c>
      <c r="B640" s="286" t="s">
        <v>1257</v>
      </c>
      <c r="C640" s="426">
        <v>0</v>
      </c>
      <c r="D640" s="425"/>
      <c r="E640" s="290" t="str">
        <f t="shared" si="10"/>
        <v/>
      </c>
    </row>
    <row r="641" ht="36" customHeight="1" spans="1:5">
      <c r="A641" s="422" t="s">
        <v>1258</v>
      </c>
      <c r="B641" s="286" t="s">
        <v>1259</v>
      </c>
      <c r="C641" s="424">
        <v>0</v>
      </c>
      <c r="D641" s="425"/>
      <c r="E641" s="290" t="str">
        <f t="shared" si="10"/>
        <v/>
      </c>
    </row>
    <row r="642" ht="36" customHeight="1" spans="1:5">
      <c r="A642" s="418" t="s">
        <v>1260</v>
      </c>
      <c r="B642" s="282" t="s">
        <v>1261</v>
      </c>
      <c r="C642" s="421">
        <f>SUM(C643:C644)</f>
        <v>130</v>
      </c>
      <c r="D642" s="420">
        <v>125</v>
      </c>
      <c r="E642" s="290">
        <f t="shared" si="10"/>
        <v>-0.038</v>
      </c>
    </row>
    <row r="643" ht="36" customHeight="1" spans="1:5">
      <c r="A643" s="422" t="s">
        <v>1262</v>
      </c>
      <c r="B643" s="286" t="s">
        <v>1263</v>
      </c>
      <c r="C643" s="426">
        <v>2</v>
      </c>
      <c r="D643" s="425">
        <v>2</v>
      </c>
      <c r="E643" s="290">
        <f t="shared" si="10"/>
        <v>0</v>
      </c>
    </row>
    <row r="644" ht="36" customHeight="1" spans="1:5">
      <c r="A644" s="422" t="s">
        <v>1264</v>
      </c>
      <c r="B644" s="286" t="s">
        <v>1265</v>
      </c>
      <c r="C644" s="426">
        <v>128</v>
      </c>
      <c r="D644" s="425">
        <v>123</v>
      </c>
      <c r="E644" s="290">
        <f t="shared" si="10"/>
        <v>-0.039</v>
      </c>
    </row>
    <row r="645" ht="36" customHeight="1" spans="1:5">
      <c r="A645" s="418" t="s">
        <v>1266</v>
      </c>
      <c r="B645" s="282" t="s">
        <v>1267</v>
      </c>
      <c r="C645" s="421">
        <f>SUM(C646:C648)</f>
        <v>7089</v>
      </c>
      <c r="D645" s="420">
        <v>8093</v>
      </c>
      <c r="E645" s="290">
        <f t="shared" ref="E645:E708" si="11">IF(C645&gt;0,D645/C645-1,IF(C645&lt;0,-(D645/C645-1),""))</f>
        <v>0.142</v>
      </c>
    </row>
    <row r="646" ht="36" customHeight="1" spans="1:5">
      <c r="A646" s="422" t="s">
        <v>1268</v>
      </c>
      <c r="B646" s="286" t="s">
        <v>1269</v>
      </c>
      <c r="C646" s="434">
        <v>18</v>
      </c>
      <c r="D646" s="425"/>
      <c r="E646" s="290">
        <f t="shared" si="11"/>
        <v>-1</v>
      </c>
    </row>
    <row r="647" ht="36" customHeight="1" spans="1:5">
      <c r="A647" s="422" t="s">
        <v>1270</v>
      </c>
      <c r="B647" s="286" t="s">
        <v>1271</v>
      </c>
      <c r="C647" s="434">
        <v>1193</v>
      </c>
      <c r="D647" s="425">
        <v>1193</v>
      </c>
      <c r="E647" s="290">
        <f t="shared" si="11"/>
        <v>0</v>
      </c>
    </row>
    <row r="648" ht="36" customHeight="1" spans="1:5">
      <c r="A648" s="422" t="s">
        <v>1272</v>
      </c>
      <c r="B648" s="286" t="s">
        <v>1273</v>
      </c>
      <c r="C648" s="434">
        <v>5878</v>
      </c>
      <c r="D648" s="425">
        <v>6900</v>
      </c>
      <c r="E648" s="290">
        <f t="shared" si="11"/>
        <v>0.174</v>
      </c>
    </row>
    <row r="649" ht="36" customHeight="1" spans="1:5">
      <c r="A649" s="418" t="s">
        <v>1274</v>
      </c>
      <c r="B649" s="282" t="s">
        <v>1275</v>
      </c>
      <c r="C649" s="434">
        <f>SUM(C650:C653)</f>
        <v>0</v>
      </c>
      <c r="D649" s="420"/>
      <c r="E649" s="290" t="str">
        <f t="shared" si="11"/>
        <v/>
      </c>
    </row>
    <row r="650" ht="36" customHeight="1" spans="1:5">
      <c r="A650" s="422" t="s">
        <v>1276</v>
      </c>
      <c r="B650" s="286" t="s">
        <v>1277</v>
      </c>
      <c r="C650" s="424">
        <v>0</v>
      </c>
      <c r="D650" s="425"/>
      <c r="E650" s="290" t="str">
        <f t="shared" si="11"/>
        <v/>
      </c>
    </row>
    <row r="651" ht="36" customHeight="1" spans="1:5">
      <c r="A651" s="422" t="s">
        <v>1278</v>
      </c>
      <c r="B651" s="286" t="s">
        <v>1279</v>
      </c>
      <c r="C651" s="424">
        <v>0</v>
      </c>
      <c r="D651" s="425"/>
      <c r="E651" s="290" t="str">
        <f t="shared" si="11"/>
        <v/>
      </c>
    </row>
    <row r="652" ht="36" customHeight="1" spans="1:5">
      <c r="A652" s="422" t="s">
        <v>1280</v>
      </c>
      <c r="B652" s="286" t="s">
        <v>1281</v>
      </c>
      <c r="C652" s="424">
        <v>0</v>
      </c>
      <c r="D652" s="425"/>
      <c r="E652" s="290" t="str">
        <f t="shared" si="11"/>
        <v/>
      </c>
    </row>
    <row r="653" ht="36" customHeight="1" spans="1:5">
      <c r="A653" s="422" t="s">
        <v>1282</v>
      </c>
      <c r="B653" s="286" t="s">
        <v>1283</v>
      </c>
      <c r="C653" s="424">
        <v>0</v>
      </c>
      <c r="D653" s="425"/>
      <c r="E653" s="290" t="str">
        <f t="shared" si="11"/>
        <v/>
      </c>
    </row>
    <row r="654" ht="36" customHeight="1" spans="1:5">
      <c r="A654" s="418" t="s">
        <v>1284</v>
      </c>
      <c r="B654" s="282" t="s">
        <v>1285</v>
      </c>
      <c r="C654" s="421">
        <f>SUM(C655:C661)</f>
        <v>2597</v>
      </c>
      <c r="D654" s="420">
        <v>1300</v>
      </c>
      <c r="E654" s="290">
        <f t="shared" si="11"/>
        <v>-0.499</v>
      </c>
    </row>
    <row r="655" ht="36" customHeight="1" spans="1:5">
      <c r="A655" s="422" t="s">
        <v>1286</v>
      </c>
      <c r="B655" s="286" t="s">
        <v>206</v>
      </c>
      <c r="C655" s="426">
        <v>196</v>
      </c>
      <c r="D655" s="425">
        <v>219</v>
      </c>
      <c r="E655" s="290">
        <f t="shared" si="11"/>
        <v>0.117</v>
      </c>
    </row>
    <row r="656" ht="36" customHeight="1" spans="1:5">
      <c r="A656" s="422" t="s">
        <v>1287</v>
      </c>
      <c r="B656" s="286" t="s">
        <v>208</v>
      </c>
      <c r="C656" s="426"/>
      <c r="D656" s="425"/>
      <c r="E656" s="290" t="str">
        <f t="shared" si="11"/>
        <v/>
      </c>
    </row>
    <row r="657" ht="36" customHeight="1" spans="1:5">
      <c r="A657" s="422" t="s">
        <v>1288</v>
      </c>
      <c r="B657" s="286" t="s">
        <v>210</v>
      </c>
      <c r="C657" s="426">
        <v>0</v>
      </c>
      <c r="D657" s="425"/>
      <c r="E657" s="290" t="str">
        <f t="shared" si="11"/>
        <v/>
      </c>
    </row>
    <row r="658" ht="36" customHeight="1" spans="1:5">
      <c r="A658" s="422" t="s">
        <v>1289</v>
      </c>
      <c r="B658" s="286" t="s">
        <v>1290</v>
      </c>
      <c r="C658" s="426">
        <v>2273</v>
      </c>
      <c r="D658" s="425">
        <v>949</v>
      </c>
      <c r="E658" s="290">
        <f t="shared" si="11"/>
        <v>-0.582</v>
      </c>
    </row>
    <row r="659" ht="36" customHeight="1" spans="1:5">
      <c r="A659" s="422" t="s">
        <v>1291</v>
      </c>
      <c r="B659" s="286" t="s">
        <v>1292</v>
      </c>
      <c r="C659" s="426"/>
      <c r="D659" s="425"/>
      <c r="E659" s="290" t="str">
        <f t="shared" si="11"/>
        <v/>
      </c>
    </row>
    <row r="660" ht="36" customHeight="1" spans="1:5">
      <c r="A660" s="422" t="s">
        <v>1293</v>
      </c>
      <c r="B660" s="286" t="s">
        <v>224</v>
      </c>
      <c r="C660" s="426">
        <v>101</v>
      </c>
      <c r="D660" s="425">
        <v>103</v>
      </c>
      <c r="E660" s="290">
        <f t="shared" si="11"/>
        <v>0.02</v>
      </c>
    </row>
    <row r="661" ht="36" customHeight="1" spans="1:5">
      <c r="A661" s="422" t="s">
        <v>1294</v>
      </c>
      <c r="B661" s="286" t="s">
        <v>1295</v>
      </c>
      <c r="C661" s="426">
        <v>27</v>
      </c>
      <c r="D661" s="425">
        <v>29</v>
      </c>
      <c r="E661" s="290">
        <f t="shared" si="11"/>
        <v>0.074</v>
      </c>
    </row>
    <row r="662" ht="36" customHeight="1" spans="1:5">
      <c r="A662" s="418" t="s">
        <v>1296</v>
      </c>
      <c r="B662" s="282" t="s">
        <v>1297</v>
      </c>
      <c r="C662" s="421">
        <f>SUM(C663:C664)</f>
        <v>0</v>
      </c>
      <c r="D662" s="420"/>
      <c r="E662" s="290" t="str">
        <f t="shared" si="11"/>
        <v/>
      </c>
    </row>
    <row r="663" ht="36" customHeight="1" spans="1:5">
      <c r="A663" s="422" t="s">
        <v>1298</v>
      </c>
      <c r="B663" s="286" t="s">
        <v>1299</v>
      </c>
      <c r="C663" s="424">
        <v>0</v>
      </c>
      <c r="D663" s="425"/>
      <c r="E663" s="290" t="str">
        <f t="shared" si="11"/>
        <v/>
      </c>
    </row>
    <row r="664" ht="36" customHeight="1" spans="1:5">
      <c r="A664" s="422" t="s">
        <v>1300</v>
      </c>
      <c r="B664" s="286" t="s">
        <v>1301</v>
      </c>
      <c r="C664" s="424">
        <v>0</v>
      </c>
      <c r="D664" s="425"/>
      <c r="E664" s="290" t="str">
        <f t="shared" si="11"/>
        <v/>
      </c>
    </row>
    <row r="665" ht="36" customHeight="1" spans="1:5">
      <c r="A665" s="418" t="s">
        <v>1302</v>
      </c>
      <c r="B665" s="282" t="s">
        <v>1303</v>
      </c>
      <c r="C665" s="424">
        <v>33</v>
      </c>
      <c r="D665" s="420">
        <v>31</v>
      </c>
      <c r="E665" s="290">
        <f t="shared" si="11"/>
        <v>-0.061</v>
      </c>
    </row>
    <row r="666" ht="36" customHeight="1" spans="1:5">
      <c r="A666" s="286">
        <v>2089999</v>
      </c>
      <c r="B666" s="286" t="s">
        <v>1304</v>
      </c>
      <c r="C666" s="424">
        <v>33</v>
      </c>
      <c r="D666" s="425"/>
      <c r="E666" s="290">
        <f t="shared" si="11"/>
        <v>-1</v>
      </c>
    </row>
    <row r="667" ht="36" customHeight="1" spans="1:5">
      <c r="A667" s="282" t="s">
        <v>1305</v>
      </c>
      <c r="B667" s="431" t="s">
        <v>586</v>
      </c>
      <c r="C667" s="444"/>
      <c r="D667" s="444"/>
      <c r="E667" s="290" t="str">
        <f t="shared" si="11"/>
        <v/>
      </c>
    </row>
    <row r="668" ht="36" customHeight="1" spans="1:5">
      <c r="A668" s="282" t="s">
        <v>1306</v>
      </c>
      <c r="B668" s="431" t="s">
        <v>1307</v>
      </c>
      <c r="C668" s="444"/>
      <c r="D668" s="444"/>
      <c r="E668" s="290" t="str">
        <f t="shared" si="11"/>
        <v/>
      </c>
    </row>
    <row r="669" ht="36" customHeight="1" spans="1:5">
      <c r="A669" s="418" t="s">
        <v>154</v>
      </c>
      <c r="B669" s="282" t="s">
        <v>155</v>
      </c>
      <c r="C669" s="421">
        <v>18430</v>
      </c>
      <c r="D669" s="420">
        <v>20111</v>
      </c>
      <c r="E669" s="290">
        <f t="shared" si="11"/>
        <v>0.091</v>
      </c>
    </row>
    <row r="670" ht="36" customHeight="1" spans="1:5">
      <c r="A670" s="418" t="s">
        <v>1308</v>
      </c>
      <c r="B670" s="282" t="s">
        <v>1309</v>
      </c>
      <c r="C670" s="421">
        <f>SUM(C671:C674)</f>
        <v>903</v>
      </c>
      <c r="D670" s="420">
        <v>1069</v>
      </c>
      <c r="E670" s="290">
        <f t="shared" si="11"/>
        <v>0.184</v>
      </c>
    </row>
    <row r="671" ht="36" customHeight="1" spans="1:5">
      <c r="A671" s="422" t="s">
        <v>1310</v>
      </c>
      <c r="B671" s="286" t="s">
        <v>206</v>
      </c>
      <c r="C671" s="426">
        <v>544</v>
      </c>
      <c r="D671" s="425">
        <v>529</v>
      </c>
      <c r="E671" s="290">
        <f t="shared" si="11"/>
        <v>-0.028</v>
      </c>
    </row>
    <row r="672" ht="36" customHeight="1" spans="1:5">
      <c r="A672" s="422" t="s">
        <v>1311</v>
      </c>
      <c r="B672" s="286" t="s">
        <v>208</v>
      </c>
      <c r="C672" s="426"/>
      <c r="D672" s="425"/>
      <c r="E672" s="290" t="str">
        <f t="shared" si="11"/>
        <v/>
      </c>
    </row>
    <row r="673" ht="36" customHeight="1" spans="1:5">
      <c r="A673" s="422" t="s">
        <v>1312</v>
      </c>
      <c r="B673" s="286" t="s">
        <v>210</v>
      </c>
      <c r="C673" s="426"/>
      <c r="D673" s="425">
        <v>6</v>
      </c>
      <c r="E673" s="290" t="str">
        <f t="shared" si="11"/>
        <v/>
      </c>
    </row>
    <row r="674" ht="36" customHeight="1" spans="1:5">
      <c r="A674" s="422" t="s">
        <v>1313</v>
      </c>
      <c r="B674" s="286" t="s">
        <v>1314</v>
      </c>
      <c r="C674" s="426">
        <v>359</v>
      </c>
      <c r="D674" s="425">
        <v>534</v>
      </c>
      <c r="E674" s="290">
        <f t="shared" si="11"/>
        <v>0.487</v>
      </c>
    </row>
    <row r="675" ht="36" customHeight="1" spans="1:5">
      <c r="A675" s="418" t="s">
        <v>1315</v>
      </c>
      <c r="B675" s="282" t="s">
        <v>1316</v>
      </c>
      <c r="C675" s="421">
        <f>SUM(C676:C688)</f>
        <v>840</v>
      </c>
      <c r="D675" s="420">
        <v>791</v>
      </c>
      <c r="E675" s="290">
        <f t="shared" si="11"/>
        <v>-0.058</v>
      </c>
    </row>
    <row r="676" ht="36" customHeight="1" spans="1:5">
      <c r="A676" s="422" t="s">
        <v>1317</v>
      </c>
      <c r="B676" s="286" t="s">
        <v>1318</v>
      </c>
      <c r="C676" s="426">
        <v>350</v>
      </c>
      <c r="D676" s="425">
        <v>350</v>
      </c>
      <c r="E676" s="290">
        <f t="shared" si="11"/>
        <v>0</v>
      </c>
    </row>
    <row r="677" ht="36" customHeight="1" spans="1:5">
      <c r="A677" s="422" t="s">
        <v>1319</v>
      </c>
      <c r="B677" s="286" t="s">
        <v>1320</v>
      </c>
      <c r="C677" s="424"/>
      <c r="D677" s="425"/>
      <c r="E677" s="290" t="str">
        <f t="shared" si="11"/>
        <v/>
      </c>
    </row>
    <row r="678" ht="36" customHeight="1" spans="1:5">
      <c r="A678" s="422" t="s">
        <v>1321</v>
      </c>
      <c r="B678" s="286" t="s">
        <v>1322</v>
      </c>
      <c r="C678" s="424"/>
      <c r="D678" s="425"/>
      <c r="E678" s="290" t="str">
        <f t="shared" si="11"/>
        <v/>
      </c>
    </row>
    <row r="679" ht="36" customHeight="1" spans="1:5">
      <c r="A679" s="422" t="s">
        <v>1323</v>
      </c>
      <c r="B679" s="286" t="s">
        <v>1324</v>
      </c>
      <c r="C679" s="424">
        <v>0</v>
      </c>
      <c r="D679" s="425"/>
      <c r="E679" s="290" t="str">
        <f t="shared" si="11"/>
        <v/>
      </c>
    </row>
    <row r="680" ht="36" customHeight="1" spans="1:5">
      <c r="A680" s="422" t="s">
        <v>1325</v>
      </c>
      <c r="B680" s="286" t="s">
        <v>1326</v>
      </c>
      <c r="C680" s="424">
        <v>0</v>
      </c>
      <c r="D680" s="425"/>
      <c r="E680" s="290" t="str">
        <f t="shared" si="11"/>
        <v/>
      </c>
    </row>
    <row r="681" ht="36" customHeight="1" spans="1:5">
      <c r="A681" s="422" t="s">
        <v>1327</v>
      </c>
      <c r="B681" s="286" t="s">
        <v>1328</v>
      </c>
      <c r="C681" s="424">
        <v>0</v>
      </c>
      <c r="D681" s="425"/>
      <c r="E681" s="290" t="str">
        <f t="shared" si="11"/>
        <v/>
      </c>
    </row>
    <row r="682" ht="36" customHeight="1" spans="1:5">
      <c r="A682" s="422" t="s">
        <v>1329</v>
      </c>
      <c r="B682" s="286" t="s">
        <v>1330</v>
      </c>
      <c r="C682" s="424">
        <v>0</v>
      </c>
      <c r="D682" s="425"/>
      <c r="E682" s="290" t="str">
        <f t="shared" si="11"/>
        <v/>
      </c>
    </row>
    <row r="683" ht="36" customHeight="1" spans="1:5">
      <c r="A683" s="422" t="s">
        <v>1331</v>
      </c>
      <c r="B683" s="286" t="s">
        <v>1332</v>
      </c>
      <c r="C683" s="424"/>
      <c r="D683" s="425"/>
      <c r="E683" s="290" t="str">
        <f t="shared" si="11"/>
        <v/>
      </c>
    </row>
    <row r="684" ht="36" customHeight="1" spans="1:5">
      <c r="A684" s="422" t="s">
        <v>1333</v>
      </c>
      <c r="B684" s="286" t="s">
        <v>1334</v>
      </c>
      <c r="C684" s="424">
        <v>0</v>
      </c>
      <c r="D684" s="425"/>
      <c r="E684" s="290" t="str">
        <f t="shared" si="11"/>
        <v/>
      </c>
    </row>
    <row r="685" ht="36" customHeight="1" spans="1:5">
      <c r="A685" s="422" t="s">
        <v>1335</v>
      </c>
      <c r="B685" s="286" t="s">
        <v>1336</v>
      </c>
      <c r="C685" s="424"/>
      <c r="D685" s="425"/>
      <c r="E685" s="290" t="str">
        <f t="shared" si="11"/>
        <v/>
      </c>
    </row>
    <row r="686" ht="36" customHeight="1" spans="1:5">
      <c r="A686" s="422" t="s">
        <v>1337</v>
      </c>
      <c r="B686" s="286" t="s">
        <v>1338</v>
      </c>
      <c r="C686" s="424">
        <v>0</v>
      </c>
      <c r="D686" s="425"/>
      <c r="E686" s="290" t="str">
        <f t="shared" si="11"/>
        <v/>
      </c>
    </row>
    <row r="687" ht="36" customHeight="1" spans="1:5">
      <c r="A687" s="422" t="s">
        <v>1339</v>
      </c>
      <c r="B687" s="286" t="s">
        <v>1340</v>
      </c>
      <c r="C687" s="424"/>
      <c r="D687" s="425"/>
      <c r="E687" s="290" t="str">
        <f t="shared" si="11"/>
        <v/>
      </c>
    </row>
    <row r="688" ht="36" customHeight="1" spans="1:5">
      <c r="A688" s="422" t="s">
        <v>1341</v>
      </c>
      <c r="B688" s="286" t="s">
        <v>1342</v>
      </c>
      <c r="C688" s="434">
        <v>490</v>
      </c>
      <c r="D688" s="425">
        <v>441</v>
      </c>
      <c r="E688" s="290">
        <f t="shared" si="11"/>
        <v>-0.1</v>
      </c>
    </row>
    <row r="689" ht="36" customHeight="1" spans="1:5">
      <c r="A689" s="418" t="s">
        <v>1343</v>
      </c>
      <c r="B689" s="282" t="s">
        <v>1344</v>
      </c>
      <c r="C689" s="421">
        <f>SUM(C690:C692)</f>
        <v>3175</v>
      </c>
      <c r="D689" s="420">
        <v>2819</v>
      </c>
      <c r="E689" s="290">
        <f t="shared" si="11"/>
        <v>-0.112</v>
      </c>
    </row>
    <row r="690" ht="36" customHeight="1" spans="1:5">
      <c r="A690" s="422" t="s">
        <v>1345</v>
      </c>
      <c r="B690" s="286" t="s">
        <v>1346</v>
      </c>
      <c r="C690" s="426">
        <v>2663</v>
      </c>
      <c r="D690" s="425">
        <v>2032</v>
      </c>
      <c r="E690" s="290">
        <f t="shared" si="11"/>
        <v>-0.237</v>
      </c>
    </row>
    <row r="691" ht="36" customHeight="1" spans="1:5">
      <c r="A691" s="422" t="s">
        <v>1347</v>
      </c>
      <c r="B691" s="286" t="s">
        <v>1348</v>
      </c>
      <c r="C691" s="424">
        <v>0</v>
      </c>
      <c r="D691" s="425">
        <v>544</v>
      </c>
      <c r="E691" s="290" t="str">
        <f t="shared" si="11"/>
        <v/>
      </c>
    </row>
    <row r="692" ht="36" customHeight="1" spans="1:5">
      <c r="A692" s="422" t="s">
        <v>1349</v>
      </c>
      <c r="B692" s="286" t="s">
        <v>1350</v>
      </c>
      <c r="C692" s="426">
        <v>512</v>
      </c>
      <c r="D692" s="425">
        <v>243</v>
      </c>
      <c r="E692" s="290">
        <f t="shared" si="11"/>
        <v>-0.525</v>
      </c>
    </row>
    <row r="693" ht="36" customHeight="1" spans="1:5">
      <c r="A693" s="418" t="s">
        <v>1351</v>
      </c>
      <c r="B693" s="282" t="s">
        <v>1352</v>
      </c>
      <c r="C693" s="421">
        <f>SUM(C694:C704)</f>
        <v>2817</v>
      </c>
      <c r="D693" s="420">
        <v>3411</v>
      </c>
      <c r="E693" s="290">
        <f t="shared" si="11"/>
        <v>0.211</v>
      </c>
    </row>
    <row r="694" ht="36" customHeight="1" spans="1:5">
      <c r="A694" s="422" t="s">
        <v>1353</v>
      </c>
      <c r="B694" s="286" t="s">
        <v>1354</v>
      </c>
      <c r="C694" s="426">
        <v>997</v>
      </c>
      <c r="D694" s="425">
        <v>911</v>
      </c>
      <c r="E694" s="290">
        <f t="shared" si="11"/>
        <v>-0.086</v>
      </c>
    </row>
    <row r="695" ht="36" customHeight="1" spans="1:5">
      <c r="A695" s="422" t="s">
        <v>1355</v>
      </c>
      <c r="B695" s="286" t="s">
        <v>1356</v>
      </c>
      <c r="C695" s="426">
        <v>313</v>
      </c>
      <c r="D695" s="425">
        <v>313</v>
      </c>
      <c r="E695" s="290">
        <f t="shared" si="11"/>
        <v>0</v>
      </c>
    </row>
    <row r="696" ht="36" customHeight="1" spans="1:5">
      <c r="A696" s="422" t="s">
        <v>1357</v>
      </c>
      <c r="B696" s="286" t="s">
        <v>1358</v>
      </c>
      <c r="C696" s="426">
        <v>777</v>
      </c>
      <c r="D696" s="425">
        <v>957</v>
      </c>
      <c r="E696" s="290">
        <f t="shared" si="11"/>
        <v>0.232</v>
      </c>
    </row>
    <row r="697" ht="36" customHeight="1" spans="1:5">
      <c r="A697" s="422" t="s">
        <v>1359</v>
      </c>
      <c r="B697" s="286" t="s">
        <v>1360</v>
      </c>
      <c r="C697" s="424">
        <v>0</v>
      </c>
      <c r="D697" s="425"/>
      <c r="E697" s="290" t="str">
        <f t="shared" si="11"/>
        <v/>
      </c>
    </row>
    <row r="698" ht="36" customHeight="1" spans="1:5">
      <c r="A698" s="422" t="s">
        <v>1361</v>
      </c>
      <c r="B698" s="286" t="s">
        <v>1362</v>
      </c>
      <c r="C698" s="424">
        <v>0</v>
      </c>
      <c r="D698" s="425"/>
      <c r="E698" s="290" t="str">
        <f t="shared" si="11"/>
        <v/>
      </c>
    </row>
    <row r="699" ht="36" customHeight="1" spans="1:5">
      <c r="A699" s="422" t="s">
        <v>1363</v>
      </c>
      <c r="B699" s="286" t="s">
        <v>1364</v>
      </c>
      <c r="C699" s="424">
        <v>0</v>
      </c>
      <c r="D699" s="425"/>
      <c r="E699" s="290" t="str">
        <f t="shared" si="11"/>
        <v/>
      </c>
    </row>
    <row r="700" ht="36" customHeight="1" spans="1:5">
      <c r="A700" s="422" t="s">
        <v>1365</v>
      </c>
      <c r="B700" s="286" t="s">
        <v>1366</v>
      </c>
      <c r="C700" s="424">
        <v>0</v>
      </c>
      <c r="D700" s="425"/>
      <c r="E700" s="290" t="str">
        <f t="shared" si="11"/>
        <v/>
      </c>
    </row>
    <row r="701" ht="36" customHeight="1" spans="1:5">
      <c r="A701" s="422" t="s">
        <v>1367</v>
      </c>
      <c r="B701" s="286" t="s">
        <v>1368</v>
      </c>
      <c r="C701" s="426">
        <v>277</v>
      </c>
      <c r="D701" s="425">
        <v>313</v>
      </c>
      <c r="E701" s="290">
        <f t="shared" si="11"/>
        <v>0.13</v>
      </c>
    </row>
    <row r="702" ht="36" customHeight="1" spans="1:5">
      <c r="A702" s="422" t="s">
        <v>1369</v>
      </c>
      <c r="B702" s="286" t="s">
        <v>1370</v>
      </c>
      <c r="C702" s="426">
        <v>92</v>
      </c>
      <c r="D702" s="425">
        <v>582</v>
      </c>
      <c r="E702" s="290">
        <f t="shared" si="11"/>
        <v>5.326</v>
      </c>
    </row>
    <row r="703" ht="36" customHeight="1" spans="1:5">
      <c r="A703" s="422" t="s">
        <v>1371</v>
      </c>
      <c r="B703" s="286" t="s">
        <v>1372</v>
      </c>
      <c r="C703" s="426">
        <v>324</v>
      </c>
      <c r="D703" s="425">
        <v>3</v>
      </c>
      <c r="E703" s="290">
        <f t="shared" si="11"/>
        <v>-0.991</v>
      </c>
    </row>
    <row r="704" ht="36" customHeight="1" spans="1:5">
      <c r="A704" s="422" t="s">
        <v>1373</v>
      </c>
      <c r="B704" s="286" t="s">
        <v>1374</v>
      </c>
      <c r="C704" s="426">
        <v>37</v>
      </c>
      <c r="D704" s="425">
        <v>332</v>
      </c>
      <c r="E704" s="290">
        <f t="shared" si="11"/>
        <v>7.973</v>
      </c>
    </row>
    <row r="705" ht="36" customHeight="1" spans="1:5">
      <c r="A705" s="418" t="s">
        <v>1375</v>
      </c>
      <c r="B705" s="282" t="s">
        <v>1376</v>
      </c>
      <c r="C705" s="433">
        <v>44</v>
      </c>
      <c r="D705" s="420">
        <v>47</v>
      </c>
      <c r="E705" s="290">
        <f t="shared" si="11"/>
        <v>0.068</v>
      </c>
    </row>
    <row r="706" ht="36" customHeight="1" spans="1:5">
      <c r="A706" s="422" t="s">
        <v>1377</v>
      </c>
      <c r="B706" s="286" t="s">
        <v>1378</v>
      </c>
      <c r="C706" s="426">
        <v>44</v>
      </c>
      <c r="D706" s="425">
        <v>47</v>
      </c>
      <c r="E706" s="290">
        <f t="shared" si="11"/>
        <v>0.068</v>
      </c>
    </row>
    <row r="707" ht="36" customHeight="1" spans="1:5">
      <c r="A707" s="422" t="s">
        <v>1379</v>
      </c>
      <c r="B707" s="286" t="s">
        <v>1380</v>
      </c>
      <c r="C707" s="424">
        <v>0</v>
      </c>
      <c r="D707" s="425"/>
      <c r="E707" s="290" t="str">
        <f t="shared" si="11"/>
        <v/>
      </c>
    </row>
    <row r="708" ht="36" customHeight="1" spans="1:5">
      <c r="A708" s="418" t="s">
        <v>1381</v>
      </c>
      <c r="B708" s="282" t="s">
        <v>1382</v>
      </c>
      <c r="C708" s="421">
        <f>SUM(C709:C711)</f>
        <v>448</v>
      </c>
      <c r="D708" s="420">
        <v>657</v>
      </c>
      <c r="E708" s="290">
        <f t="shared" si="11"/>
        <v>0.467</v>
      </c>
    </row>
    <row r="709" ht="36" customHeight="1" spans="1:5">
      <c r="A709" s="422" t="s">
        <v>1383</v>
      </c>
      <c r="B709" s="286" t="s">
        <v>1384</v>
      </c>
      <c r="C709" s="426">
        <v>226</v>
      </c>
      <c r="D709" s="425">
        <v>464</v>
      </c>
      <c r="E709" s="290">
        <f t="shared" ref="E709:E772" si="12">IF(C709&gt;0,D709/C709-1,IF(C709&lt;0,-(D709/C709-1),""))</f>
        <v>1.053</v>
      </c>
    </row>
    <row r="710" ht="36" customHeight="1" spans="1:5">
      <c r="A710" s="422" t="s">
        <v>1385</v>
      </c>
      <c r="B710" s="286" t="s">
        <v>1386</v>
      </c>
      <c r="C710" s="426">
        <v>182</v>
      </c>
      <c r="D710" s="425">
        <v>175</v>
      </c>
      <c r="E710" s="290">
        <f t="shared" si="12"/>
        <v>-0.038</v>
      </c>
    </row>
    <row r="711" ht="36" customHeight="1" spans="1:5">
      <c r="A711" s="422" t="s">
        <v>1387</v>
      </c>
      <c r="B711" s="286" t="s">
        <v>1388</v>
      </c>
      <c r="C711" s="426">
        <v>40</v>
      </c>
      <c r="D711" s="425">
        <v>18</v>
      </c>
      <c r="E711" s="290">
        <f t="shared" si="12"/>
        <v>-0.55</v>
      </c>
    </row>
    <row r="712" ht="36" customHeight="1" spans="1:5">
      <c r="A712" s="418" t="s">
        <v>1389</v>
      </c>
      <c r="B712" s="282" t="s">
        <v>1390</v>
      </c>
      <c r="C712" s="421">
        <f>SUM(C713:C716)</f>
        <v>5256</v>
      </c>
      <c r="D712" s="420">
        <v>5293</v>
      </c>
      <c r="E712" s="290">
        <f t="shared" si="12"/>
        <v>0.007</v>
      </c>
    </row>
    <row r="713" ht="36" customHeight="1" spans="1:5">
      <c r="A713" s="422" t="s">
        <v>1391</v>
      </c>
      <c r="B713" s="286" t="s">
        <v>1392</v>
      </c>
      <c r="C713" s="426">
        <v>2014</v>
      </c>
      <c r="D713" s="425">
        <v>1982</v>
      </c>
      <c r="E713" s="290">
        <f t="shared" si="12"/>
        <v>-0.016</v>
      </c>
    </row>
    <row r="714" ht="36" customHeight="1" spans="1:5">
      <c r="A714" s="422" t="s">
        <v>1393</v>
      </c>
      <c r="B714" s="286" t="s">
        <v>1394</v>
      </c>
      <c r="C714" s="426">
        <v>3220</v>
      </c>
      <c r="D714" s="425">
        <v>3311</v>
      </c>
      <c r="E714" s="290">
        <f t="shared" si="12"/>
        <v>0.028</v>
      </c>
    </row>
    <row r="715" ht="36" customHeight="1" spans="1:5">
      <c r="A715" s="422" t="s">
        <v>1395</v>
      </c>
      <c r="B715" s="286" t="s">
        <v>1396</v>
      </c>
      <c r="C715" s="424"/>
      <c r="D715" s="425"/>
      <c r="E715" s="290" t="str">
        <f t="shared" si="12"/>
        <v/>
      </c>
    </row>
    <row r="716" ht="36" customHeight="1" spans="1:5">
      <c r="A716" s="422" t="s">
        <v>1397</v>
      </c>
      <c r="B716" s="286" t="s">
        <v>1398</v>
      </c>
      <c r="C716" s="426">
        <v>22</v>
      </c>
      <c r="D716" s="425"/>
      <c r="E716" s="290">
        <f t="shared" si="12"/>
        <v>-1</v>
      </c>
    </row>
    <row r="717" ht="36" customHeight="1" spans="1:5">
      <c r="A717" s="418" t="s">
        <v>1399</v>
      </c>
      <c r="B717" s="282" t="s">
        <v>1400</v>
      </c>
      <c r="C717" s="433">
        <v>4505</v>
      </c>
      <c r="D717" s="420">
        <v>4572</v>
      </c>
      <c r="E717" s="290">
        <f t="shared" si="12"/>
        <v>0.015</v>
      </c>
    </row>
    <row r="718" ht="36" customHeight="1" spans="1:5">
      <c r="A718" s="422" t="s">
        <v>1401</v>
      </c>
      <c r="B718" s="286" t="s">
        <v>1402</v>
      </c>
      <c r="C718" s="424">
        <v>0</v>
      </c>
      <c r="D718" s="425"/>
      <c r="E718" s="290" t="str">
        <f t="shared" si="12"/>
        <v/>
      </c>
    </row>
    <row r="719" ht="36" customHeight="1" spans="1:5">
      <c r="A719" s="422" t="s">
        <v>1403</v>
      </c>
      <c r="B719" s="286" t="s">
        <v>1404</v>
      </c>
      <c r="C719" s="426">
        <v>4505</v>
      </c>
      <c r="D719" s="425">
        <v>4527</v>
      </c>
      <c r="E719" s="290">
        <f t="shared" si="12"/>
        <v>0.005</v>
      </c>
    </row>
    <row r="720" ht="36" customHeight="1" spans="1:5">
      <c r="A720" s="422" t="s">
        <v>1405</v>
      </c>
      <c r="B720" s="286" t="s">
        <v>1406</v>
      </c>
      <c r="C720" s="424">
        <v>0</v>
      </c>
      <c r="D720" s="425">
        <v>45</v>
      </c>
      <c r="E720" s="290" t="str">
        <f t="shared" si="12"/>
        <v/>
      </c>
    </row>
    <row r="721" ht="36" customHeight="1" spans="1:5">
      <c r="A721" s="418" t="s">
        <v>1407</v>
      </c>
      <c r="B721" s="282" t="s">
        <v>1408</v>
      </c>
      <c r="C721" s="421">
        <f>SUM(C722:C724)</f>
        <v>188</v>
      </c>
      <c r="D721" s="420">
        <v>120</v>
      </c>
      <c r="E721" s="290">
        <f t="shared" si="12"/>
        <v>-0.362</v>
      </c>
    </row>
    <row r="722" ht="36" customHeight="1" spans="1:5">
      <c r="A722" s="422" t="s">
        <v>1409</v>
      </c>
      <c r="B722" s="286" t="s">
        <v>1410</v>
      </c>
      <c r="C722" s="426">
        <v>3</v>
      </c>
      <c r="D722" s="425">
        <v>19</v>
      </c>
      <c r="E722" s="290">
        <f t="shared" si="12"/>
        <v>5.333</v>
      </c>
    </row>
    <row r="723" ht="36" customHeight="1" spans="1:5">
      <c r="A723" s="422" t="s">
        <v>1411</v>
      </c>
      <c r="B723" s="286" t="s">
        <v>1412</v>
      </c>
      <c r="C723" s="424">
        <v>0</v>
      </c>
      <c r="D723" s="425"/>
      <c r="E723" s="290" t="str">
        <f t="shared" si="12"/>
        <v/>
      </c>
    </row>
    <row r="724" ht="36" customHeight="1" spans="1:5">
      <c r="A724" s="422" t="s">
        <v>1413</v>
      </c>
      <c r="B724" s="286" t="s">
        <v>1414</v>
      </c>
      <c r="C724" s="426">
        <v>185</v>
      </c>
      <c r="D724" s="425">
        <v>101</v>
      </c>
      <c r="E724" s="290">
        <f t="shared" si="12"/>
        <v>-0.454</v>
      </c>
    </row>
    <row r="725" ht="36" customHeight="1" spans="1:5">
      <c r="A725" s="418" t="s">
        <v>1415</v>
      </c>
      <c r="B725" s="282" t="s">
        <v>1416</v>
      </c>
      <c r="C725" s="421">
        <f>SUM(C726:C727)</f>
        <v>1</v>
      </c>
      <c r="D725" s="420">
        <v>123</v>
      </c>
      <c r="E725" s="290">
        <f t="shared" si="12"/>
        <v>122</v>
      </c>
    </row>
    <row r="726" ht="36" customHeight="1" spans="1:5">
      <c r="A726" s="422" t="s">
        <v>1417</v>
      </c>
      <c r="B726" s="286" t="s">
        <v>1418</v>
      </c>
      <c r="C726" s="426">
        <v>1</v>
      </c>
      <c r="D726" s="425">
        <v>123</v>
      </c>
      <c r="E726" s="290">
        <f t="shared" si="12"/>
        <v>122</v>
      </c>
    </row>
    <row r="727" ht="36" customHeight="1" spans="1:5">
      <c r="A727" s="422" t="s">
        <v>1419</v>
      </c>
      <c r="B727" s="286" t="s">
        <v>1420</v>
      </c>
      <c r="C727" s="424">
        <v>0</v>
      </c>
      <c r="D727" s="425">
        <v>1</v>
      </c>
      <c r="E727" s="290" t="str">
        <f t="shared" si="12"/>
        <v/>
      </c>
    </row>
    <row r="728" ht="36" customHeight="1" spans="1:5">
      <c r="A728" s="418" t="s">
        <v>1421</v>
      </c>
      <c r="B728" s="282" t="s">
        <v>1422</v>
      </c>
      <c r="C728" s="421">
        <f>SUM(C729:C736)</f>
        <v>146</v>
      </c>
      <c r="D728" s="420">
        <v>1017</v>
      </c>
      <c r="E728" s="290">
        <f t="shared" si="12"/>
        <v>5.966</v>
      </c>
    </row>
    <row r="729" ht="36" customHeight="1" spans="1:5">
      <c r="A729" s="422" t="s">
        <v>1423</v>
      </c>
      <c r="B729" s="286" t="s">
        <v>206</v>
      </c>
      <c r="C729" s="426">
        <v>63</v>
      </c>
      <c r="D729" s="425">
        <v>530</v>
      </c>
      <c r="E729" s="290">
        <f t="shared" si="12"/>
        <v>7.413</v>
      </c>
    </row>
    <row r="730" ht="36" customHeight="1" spans="1:5">
      <c r="A730" s="422" t="s">
        <v>1424</v>
      </c>
      <c r="B730" s="286" t="s">
        <v>208</v>
      </c>
      <c r="C730" s="424">
        <v>0</v>
      </c>
      <c r="D730" s="425"/>
      <c r="E730" s="290" t="str">
        <f t="shared" si="12"/>
        <v/>
      </c>
    </row>
    <row r="731" ht="36" customHeight="1" spans="1:5">
      <c r="A731" s="422" t="s">
        <v>1425</v>
      </c>
      <c r="B731" s="286" t="s">
        <v>210</v>
      </c>
      <c r="C731" s="424">
        <v>0</v>
      </c>
      <c r="D731" s="425"/>
      <c r="E731" s="290" t="str">
        <f t="shared" si="12"/>
        <v/>
      </c>
    </row>
    <row r="732" ht="36" customHeight="1" spans="1:5">
      <c r="A732" s="422" t="s">
        <v>1426</v>
      </c>
      <c r="B732" s="286" t="s">
        <v>307</v>
      </c>
      <c r="C732" s="424">
        <v>0</v>
      </c>
      <c r="D732" s="425"/>
      <c r="E732" s="290" t="str">
        <f t="shared" si="12"/>
        <v/>
      </c>
    </row>
    <row r="733" ht="36" customHeight="1" spans="1:5">
      <c r="A733" s="422" t="s">
        <v>1427</v>
      </c>
      <c r="B733" s="286" t="s">
        <v>1428</v>
      </c>
      <c r="C733" s="424"/>
      <c r="D733" s="425">
        <v>395</v>
      </c>
      <c r="E733" s="290" t="str">
        <f t="shared" si="12"/>
        <v/>
      </c>
    </row>
    <row r="734" ht="36" customHeight="1" spans="1:5">
      <c r="A734" s="422" t="s">
        <v>1429</v>
      </c>
      <c r="B734" s="286" t="s">
        <v>1430</v>
      </c>
      <c r="C734" s="424"/>
      <c r="D734" s="425"/>
      <c r="E734" s="290" t="str">
        <f t="shared" si="12"/>
        <v/>
      </c>
    </row>
    <row r="735" ht="36" customHeight="1" spans="1:5">
      <c r="A735" s="422" t="s">
        <v>1431</v>
      </c>
      <c r="B735" s="286" t="s">
        <v>224</v>
      </c>
      <c r="C735" s="424"/>
      <c r="D735" s="425"/>
      <c r="E735" s="290" t="str">
        <f t="shared" si="12"/>
        <v/>
      </c>
    </row>
    <row r="736" ht="36" customHeight="1" spans="1:5">
      <c r="A736" s="422" t="s">
        <v>1432</v>
      </c>
      <c r="B736" s="286" t="s">
        <v>1433</v>
      </c>
      <c r="C736" s="426">
        <v>83</v>
      </c>
      <c r="D736" s="425">
        <v>92</v>
      </c>
      <c r="E736" s="290">
        <f t="shared" si="12"/>
        <v>0.108</v>
      </c>
    </row>
    <row r="737" ht="36" customHeight="1" spans="1:5">
      <c r="A737" s="418" t="s">
        <v>1434</v>
      </c>
      <c r="B737" s="282" t="s">
        <v>1435</v>
      </c>
      <c r="C737" s="421">
        <f>SUM(C738)</f>
        <v>107</v>
      </c>
      <c r="D737" s="420">
        <v>107</v>
      </c>
      <c r="E737" s="290">
        <f t="shared" si="12"/>
        <v>0</v>
      </c>
    </row>
    <row r="738" ht="36" customHeight="1" spans="1:5">
      <c r="A738" s="422" t="s">
        <v>1436</v>
      </c>
      <c r="B738" s="286" t="s">
        <v>1437</v>
      </c>
      <c r="C738" s="426">
        <v>107</v>
      </c>
      <c r="D738" s="425">
        <v>107</v>
      </c>
      <c r="E738" s="290">
        <f t="shared" si="12"/>
        <v>0</v>
      </c>
    </row>
    <row r="739" ht="36" customHeight="1" spans="1:5">
      <c r="A739" s="418" t="s">
        <v>1438</v>
      </c>
      <c r="B739" s="282" t="s">
        <v>1439</v>
      </c>
      <c r="C739" s="421"/>
      <c r="D739" s="420">
        <v>85</v>
      </c>
      <c r="E739" s="290" t="str">
        <f t="shared" si="12"/>
        <v/>
      </c>
    </row>
    <row r="740" ht="36" customHeight="1" spans="1:5">
      <c r="A740" s="422">
        <v>2109999</v>
      </c>
      <c r="B740" s="286" t="s">
        <v>1440</v>
      </c>
      <c r="C740" s="424">
        <v>0</v>
      </c>
      <c r="D740" s="425"/>
      <c r="E740" s="290" t="str">
        <f t="shared" si="12"/>
        <v/>
      </c>
    </row>
    <row r="741" ht="36" customHeight="1" spans="1:5">
      <c r="A741" s="430" t="s">
        <v>1441</v>
      </c>
      <c r="B741" s="431" t="s">
        <v>586</v>
      </c>
      <c r="C741" s="432"/>
      <c r="D741" s="432"/>
      <c r="E741" s="290" t="str">
        <f t="shared" si="12"/>
        <v/>
      </c>
    </row>
    <row r="742" ht="36" customHeight="1" spans="1:5">
      <c r="A742" s="430" t="s">
        <v>1442</v>
      </c>
      <c r="B742" s="431" t="s">
        <v>772</v>
      </c>
      <c r="C742" s="432"/>
      <c r="D742" s="432"/>
      <c r="E742" s="290" t="str">
        <f t="shared" si="12"/>
        <v/>
      </c>
    </row>
    <row r="743" ht="36" customHeight="1" spans="1:5">
      <c r="A743" s="418" t="s">
        <v>156</v>
      </c>
      <c r="B743" s="282" t="s">
        <v>157</v>
      </c>
      <c r="C743" s="421">
        <v>5684</v>
      </c>
      <c r="D743" s="420">
        <v>810</v>
      </c>
      <c r="E743" s="290">
        <f t="shared" si="12"/>
        <v>-0.857</v>
      </c>
    </row>
    <row r="744" ht="36" customHeight="1" spans="1:5">
      <c r="A744" s="418" t="s">
        <v>1443</v>
      </c>
      <c r="B744" s="282" t="s">
        <v>1444</v>
      </c>
      <c r="C744" s="421">
        <f>SUM(C745:C753)</f>
        <v>136</v>
      </c>
      <c r="D744" s="420">
        <v>190</v>
      </c>
      <c r="E744" s="290">
        <f t="shared" si="12"/>
        <v>0.397</v>
      </c>
    </row>
    <row r="745" ht="36" customHeight="1" spans="1:5">
      <c r="A745" s="422" t="s">
        <v>1445</v>
      </c>
      <c r="B745" s="286" t="s">
        <v>206</v>
      </c>
      <c r="C745" s="424"/>
      <c r="D745" s="425"/>
      <c r="E745" s="290" t="str">
        <f t="shared" si="12"/>
        <v/>
      </c>
    </row>
    <row r="746" ht="36" customHeight="1" spans="1:5">
      <c r="A746" s="422" t="s">
        <v>1446</v>
      </c>
      <c r="B746" s="286" t="s">
        <v>208</v>
      </c>
      <c r="C746" s="426">
        <v>110</v>
      </c>
      <c r="D746" s="425"/>
      <c r="E746" s="290">
        <f t="shared" si="12"/>
        <v>-1</v>
      </c>
    </row>
    <row r="747" ht="36" customHeight="1" spans="1:5">
      <c r="A747" s="422" t="s">
        <v>1447</v>
      </c>
      <c r="B747" s="286" t="s">
        <v>210</v>
      </c>
      <c r="C747" s="424"/>
      <c r="D747" s="425"/>
      <c r="E747" s="290" t="str">
        <f t="shared" si="12"/>
        <v/>
      </c>
    </row>
    <row r="748" ht="36" customHeight="1" spans="1:5">
      <c r="A748" s="422" t="s">
        <v>1448</v>
      </c>
      <c r="B748" s="286" t="s">
        <v>1449</v>
      </c>
      <c r="C748" s="426">
        <v>16</v>
      </c>
      <c r="D748" s="425"/>
      <c r="E748" s="290">
        <f t="shared" si="12"/>
        <v>-1</v>
      </c>
    </row>
    <row r="749" ht="36" customHeight="1" spans="1:5">
      <c r="A749" s="422" t="s">
        <v>1450</v>
      </c>
      <c r="B749" s="286" t="s">
        <v>1451</v>
      </c>
      <c r="C749" s="424"/>
      <c r="D749" s="425">
        <v>35</v>
      </c>
      <c r="E749" s="290" t="str">
        <f t="shared" si="12"/>
        <v/>
      </c>
    </row>
    <row r="750" ht="36" customHeight="1" spans="1:5">
      <c r="A750" s="422" t="s">
        <v>1452</v>
      </c>
      <c r="B750" s="286" t="s">
        <v>1453</v>
      </c>
      <c r="C750" s="424"/>
      <c r="D750" s="425"/>
      <c r="E750" s="290" t="str">
        <f t="shared" si="12"/>
        <v/>
      </c>
    </row>
    <row r="751" ht="36" customHeight="1" spans="1:5">
      <c r="A751" s="422" t="s">
        <v>1454</v>
      </c>
      <c r="B751" s="286" t="s">
        <v>1455</v>
      </c>
      <c r="C751" s="424"/>
      <c r="D751" s="425"/>
      <c r="E751" s="290" t="str">
        <f t="shared" si="12"/>
        <v/>
      </c>
    </row>
    <row r="752" ht="36" customHeight="1" spans="1:5">
      <c r="A752" s="422" t="s">
        <v>1456</v>
      </c>
      <c r="B752" s="286" t="s">
        <v>1457</v>
      </c>
      <c r="C752" s="424"/>
      <c r="D752" s="425"/>
      <c r="E752" s="290" t="str">
        <f t="shared" si="12"/>
        <v/>
      </c>
    </row>
    <row r="753" ht="36" customHeight="1" spans="1:5">
      <c r="A753" s="422" t="s">
        <v>1458</v>
      </c>
      <c r="B753" s="286" t="s">
        <v>1459</v>
      </c>
      <c r="C753" s="426">
        <v>10</v>
      </c>
      <c r="D753" s="425">
        <v>155</v>
      </c>
      <c r="E753" s="290">
        <f t="shared" si="12"/>
        <v>14.5</v>
      </c>
    </row>
    <row r="754" ht="36" customHeight="1" spans="1:5">
      <c r="A754" s="418" t="s">
        <v>1460</v>
      </c>
      <c r="B754" s="282" t="s">
        <v>1461</v>
      </c>
      <c r="C754" s="421"/>
      <c r="D754" s="420"/>
      <c r="E754" s="290" t="str">
        <f t="shared" si="12"/>
        <v/>
      </c>
    </row>
    <row r="755" ht="36" customHeight="1" spans="1:5">
      <c r="A755" s="422" t="s">
        <v>1462</v>
      </c>
      <c r="B755" s="286" t="s">
        <v>1463</v>
      </c>
      <c r="C755" s="424"/>
      <c r="D755" s="425"/>
      <c r="E755" s="290" t="str">
        <f t="shared" si="12"/>
        <v/>
      </c>
    </row>
    <row r="756" ht="36" customHeight="1" spans="1:5">
      <c r="A756" s="422" t="s">
        <v>1464</v>
      </c>
      <c r="B756" s="286" t="s">
        <v>1465</v>
      </c>
      <c r="C756" s="424"/>
      <c r="D756" s="425"/>
      <c r="E756" s="290" t="str">
        <f t="shared" si="12"/>
        <v/>
      </c>
    </row>
    <row r="757" ht="36" customHeight="1" spans="1:5">
      <c r="A757" s="422" t="s">
        <v>1466</v>
      </c>
      <c r="B757" s="286" t="s">
        <v>1467</v>
      </c>
      <c r="C757" s="424"/>
      <c r="D757" s="425"/>
      <c r="E757" s="290" t="str">
        <f t="shared" si="12"/>
        <v/>
      </c>
    </row>
    <row r="758" ht="36" customHeight="1" spans="1:5">
      <c r="A758" s="418" t="s">
        <v>1468</v>
      </c>
      <c r="B758" s="282" t="s">
        <v>1469</v>
      </c>
      <c r="C758" s="421">
        <f>SUM(C759:C766)</f>
        <v>4939</v>
      </c>
      <c r="D758" s="420">
        <v>351</v>
      </c>
      <c r="E758" s="290">
        <f t="shared" si="12"/>
        <v>-0.929</v>
      </c>
    </row>
    <row r="759" ht="36" customHeight="1" spans="1:5">
      <c r="A759" s="422" t="s">
        <v>1470</v>
      </c>
      <c r="B759" s="286" t="s">
        <v>1471</v>
      </c>
      <c r="C759" s="426">
        <v>5</v>
      </c>
      <c r="D759" s="425">
        <v>13</v>
      </c>
      <c r="E759" s="290">
        <f t="shared" si="12"/>
        <v>1.6</v>
      </c>
    </row>
    <row r="760" ht="36" customHeight="1" spans="1:5">
      <c r="A760" s="422" t="s">
        <v>1472</v>
      </c>
      <c r="B760" s="286" t="s">
        <v>1473</v>
      </c>
      <c r="C760" s="426">
        <v>4934</v>
      </c>
      <c r="D760" s="425">
        <v>338</v>
      </c>
      <c r="E760" s="290">
        <f t="shared" si="12"/>
        <v>-0.931</v>
      </c>
    </row>
    <row r="761" ht="36" customHeight="1" spans="1:5">
      <c r="A761" s="422" t="s">
        <v>1474</v>
      </c>
      <c r="B761" s="286" t="s">
        <v>1475</v>
      </c>
      <c r="C761" s="424">
        <v>0</v>
      </c>
      <c r="D761" s="425"/>
      <c r="E761" s="290" t="str">
        <f t="shared" si="12"/>
        <v/>
      </c>
    </row>
    <row r="762" ht="36" customHeight="1" spans="1:5">
      <c r="A762" s="422" t="s">
        <v>1476</v>
      </c>
      <c r="B762" s="286" t="s">
        <v>1477</v>
      </c>
      <c r="C762" s="424"/>
      <c r="D762" s="425"/>
      <c r="E762" s="290" t="str">
        <f t="shared" si="12"/>
        <v/>
      </c>
    </row>
    <row r="763" ht="36" customHeight="1" spans="1:5">
      <c r="A763" s="422" t="s">
        <v>1478</v>
      </c>
      <c r="B763" s="286" t="s">
        <v>1479</v>
      </c>
      <c r="C763" s="424">
        <v>0</v>
      </c>
      <c r="D763" s="425"/>
      <c r="E763" s="290" t="str">
        <f t="shared" si="12"/>
        <v/>
      </c>
    </row>
    <row r="764" ht="36" customHeight="1" spans="1:5">
      <c r="A764" s="422" t="s">
        <v>1480</v>
      </c>
      <c r="B764" s="286" t="s">
        <v>1481</v>
      </c>
      <c r="C764" s="424">
        <v>0</v>
      </c>
      <c r="D764" s="425"/>
      <c r="E764" s="290" t="str">
        <f t="shared" si="12"/>
        <v/>
      </c>
    </row>
    <row r="765" ht="36" customHeight="1" spans="1:5">
      <c r="A765" s="286" t="s">
        <v>1482</v>
      </c>
      <c r="B765" s="286" t="s">
        <v>1483</v>
      </c>
      <c r="C765" s="424">
        <v>0</v>
      </c>
      <c r="D765" s="425"/>
      <c r="E765" s="290" t="str">
        <f t="shared" si="12"/>
        <v/>
      </c>
    </row>
    <row r="766" ht="36" customHeight="1" spans="1:5">
      <c r="A766" s="422" t="s">
        <v>1484</v>
      </c>
      <c r="B766" s="286" t="s">
        <v>1485</v>
      </c>
      <c r="C766" s="424"/>
      <c r="D766" s="425"/>
      <c r="E766" s="290" t="str">
        <f t="shared" si="12"/>
        <v/>
      </c>
    </row>
    <row r="767" ht="36" customHeight="1" spans="1:5">
      <c r="A767" s="418" t="s">
        <v>1486</v>
      </c>
      <c r="B767" s="282" t="s">
        <v>1487</v>
      </c>
      <c r="C767" s="433">
        <v>349</v>
      </c>
      <c r="D767" s="420">
        <v>50</v>
      </c>
      <c r="E767" s="290">
        <f t="shared" si="12"/>
        <v>-0.857</v>
      </c>
    </row>
    <row r="768" ht="36" customHeight="1" spans="1:5">
      <c r="A768" s="422" t="s">
        <v>1488</v>
      </c>
      <c r="B768" s="286" t="s">
        <v>1489</v>
      </c>
      <c r="C768" s="426">
        <v>349</v>
      </c>
      <c r="D768" s="425">
        <v>50</v>
      </c>
      <c r="E768" s="290">
        <f t="shared" si="12"/>
        <v>-0.857</v>
      </c>
    </row>
    <row r="769" ht="36" customHeight="1" spans="1:5">
      <c r="A769" s="422" t="s">
        <v>1490</v>
      </c>
      <c r="B769" s="286" t="s">
        <v>1491</v>
      </c>
      <c r="C769" s="424"/>
      <c r="D769" s="425"/>
      <c r="E769" s="290" t="str">
        <f t="shared" si="12"/>
        <v/>
      </c>
    </row>
    <row r="770" ht="36" customHeight="1" spans="1:5">
      <c r="A770" s="422" t="s">
        <v>1492</v>
      </c>
      <c r="B770" s="286" t="s">
        <v>1493</v>
      </c>
      <c r="C770" s="424"/>
      <c r="D770" s="425"/>
      <c r="E770" s="290" t="str">
        <f t="shared" si="12"/>
        <v/>
      </c>
    </row>
    <row r="771" ht="36" customHeight="1" spans="1:5">
      <c r="A771" s="422" t="s">
        <v>1494</v>
      </c>
      <c r="B771" s="286" t="s">
        <v>1495</v>
      </c>
      <c r="C771" s="424">
        <v>0</v>
      </c>
      <c r="D771" s="425"/>
      <c r="E771" s="290" t="str">
        <f t="shared" si="12"/>
        <v/>
      </c>
    </row>
    <row r="772" ht="36" customHeight="1" spans="1:5">
      <c r="A772" s="418" t="s">
        <v>1496</v>
      </c>
      <c r="B772" s="282" t="s">
        <v>1497</v>
      </c>
      <c r="C772" s="421">
        <f>SUM(C773:C778)</f>
        <v>0</v>
      </c>
      <c r="D772" s="420"/>
      <c r="E772" s="290" t="str">
        <f t="shared" si="12"/>
        <v/>
      </c>
    </row>
    <row r="773" ht="36" customHeight="1" spans="1:5">
      <c r="A773" s="422" t="s">
        <v>1498</v>
      </c>
      <c r="B773" s="286" t="s">
        <v>1499</v>
      </c>
      <c r="C773" s="424">
        <v>0</v>
      </c>
      <c r="D773" s="425"/>
      <c r="E773" s="290" t="str">
        <f t="shared" ref="E773:E836" si="13">IF(C773&gt;0,D773/C773-1,IF(C773&lt;0,-(D773/C773-1),""))</f>
        <v/>
      </c>
    </row>
    <row r="774" ht="36" customHeight="1" spans="1:5">
      <c r="A774" s="422" t="s">
        <v>1500</v>
      </c>
      <c r="B774" s="286" t="s">
        <v>1501</v>
      </c>
      <c r="C774" s="424">
        <v>0</v>
      </c>
      <c r="D774" s="425"/>
      <c r="E774" s="290" t="str">
        <f t="shared" si="13"/>
        <v/>
      </c>
    </row>
    <row r="775" ht="36" customHeight="1" spans="1:5">
      <c r="A775" s="422" t="s">
        <v>1502</v>
      </c>
      <c r="B775" s="286" t="s">
        <v>1503</v>
      </c>
      <c r="C775" s="424">
        <v>0</v>
      </c>
      <c r="D775" s="425"/>
      <c r="E775" s="290" t="str">
        <f t="shared" si="13"/>
        <v/>
      </c>
    </row>
    <row r="776" ht="36" customHeight="1" spans="1:5">
      <c r="A776" s="422" t="s">
        <v>1504</v>
      </c>
      <c r="B776" s="286" t="s">
        <v>1505</v>
      </c>
      <c r="C776" s="424">
        <v>0</v>
      </c>
      <c r="D776" s="425"/>
      <c r="E776" s="290" t="str">
        <f t="shared" si="13"/>
        <v/>
      </c>
    </row>
    <row r="777" ht="36" customHeight="1" spans="1:5">
      <c r="A777" s="422" t="s">
        <v>1506</v>
      </c>
      <c r="B777" s="286" t="s">
        <v>1507</v>
      </c>
      <c r="C777" s="424">
        <v>0</v>
      </c>
      <c r="D777" s="425"/>
      <c r="E777" s="290" t="str">
        <f t="shared" si="13"/>
        <v/>
      </c>
    </row>
    <row r="778" ht="36" customHeight="1" spans="1:5">
      <c r="A778" s="422" t="s">
        <v>1508</v>
      </c>
      <c r="B778" s="286" t="s">
        <v>1509</v>
      </c>
      <c r="C778" s="424">
        <v>0</v>
      </c>
      <c r="D778" s="425"/>
      <c r="E778" s="290" t="str">
        <f t="shared" si="13"/>
        <v/>
      </c>
    </row>
    <row r="779" ht="36" customHeight="1" spans="1:5">
      <c r="A779" s="418" t="s">
        <v>1510</v>
      </c>
      <c r="B779" s="282" t="s">
        <v>1511</v>
      </c>
      <c r="C779" s="421">
        <f>SUM(C780:C784)</f>
        <v>0</v>
      </c>
      <c r="D779" s="420"/>
      <c r="E779" s="290" t="str">
        <f t="shared" si="13"/>
        <v/>
      </c>
    </row>
    <row r="780" ht="36" customHeight="1" spans="1:5">
      <c r="A780" s="422" t="s">
        <v>1512</v>
      </c>
      <c r="B780" s="286" t="s">
        <v>1513</v>
      </c>
      <c r="C780" s="424">
        <v>0</v>
      </c>
      <c r="D780" s="425"/>
      <c r="E780" s="290" t="str">
        <f t="shared" si="13"/>
        <v/>
      </c>
    </row>
    <row r="781" ht="36" customHeight="1" spans="1:5">
      <c r="A781" s="422" t="s">
        <v>1514</v>
      </c>
      <c r="B781" s="286" t="s">
        <v>1515</v>
      </c>
      <c r="C781" s="424">
        <v>0</v>
      </c>
      <c r="D781" s="425"/>
      <c r="E781" s="290" t="str">
        <f t="shared" si="13"/>
        <v/>
      </c>
    </row>
    <row r="782" ht="36" customHeight="1" spans="1:5">
      <c r="A782" s="422" t="s">
        <v>1516</v>
      </c>
      <c r="B782" s="286" t="s">
        <v>1517</v>
      </c>
      <c r="C782" s="424">
        <v>0</v>
      </c>
      <c r="D782" s="425"/>
      <c r="E782" s="290" t="str">
        <f t="shared" si="13"/>
        <v/>
      </c>
    </row>
    <row r="783" ht="36" customHeight="1" spans="1:5">
      <c r="A783" s="422" t="s">
        <v>1518</v>
      </c>
      <c r="B783" s="286" t="s">
        <v>1519</v>
      </c>
      <c r="C783" s="424">
        <v>0</v>
      </c>
      <c r="D783" s="425"/>
      <c r="E783" s="290" t="str">
        <f t="shared" si="13"/>
        <v/>
      </c>
    </row>
    <row r="784" ht="36" customHeight="1" spans="1:5">
      <c r="A784" s="422" t="s">
        <v>1520</v>
      </c>
      <c r="B784" s="286" t="s">
        <v>1521</v>
      </c>
      <c r="C784" s="424">
        <v>0</v>
      </c>
      <c r="D784" s="425"/>
      <c r="E784" s="290" t="str">
        <f t="shared" si="13"/>
        <v/>
      </c>
    </row>
    <row r="785" ht="36" customHeight="1" spans="1:5">
      <c r="A785" s="418" t="s">
        <v>1522</v>
      </c>
      <c r="B785" s="282" t="s">
        <v>1523</v>
      </c>
      <c r="C785" s="421">
        <f>SUM(C786:C787)</f>
        <v>0</v>
      </c>
      <c r="D785" s="420"/>
      <c r="E785" s="290" t="str">
        <f t="shared" si="13"/>
        <v/>
      </c>
    </row>
    <row r="786" ht="36" customHeight="1" spans="1:5">
      <c r="A786" s="422" t="s">
        <v>1524</v>
      </c>
      <c r="B786" s="286" t="s">
        <v>1525</v>
      </c>
      <c r="C786" s="424">
        <v>0</v>
      </c>
      <c r="D786" s="425"/>
      <c r="E786" s="290" t="str">
        <f t="shared" si="13"/>
        <v/>
      </c>
    </row>
    <row r="787" ht="36" customHeight="1" spans="1:5">
      <c r="A787" s="422" t="s">
        <v>1526</v>
      </c>
      <c r="B787" s="286" t="s">
        <v>1527</v>
      </c>
      <c r="C787" s="424">
        <v>0</v>
      </c>
      <c r="D787" s="425"/>
      <c r="E787" s="290" t="str">
        <f t="shared" si="13"/>
        <v/>
      </c>
    </row>
    <row r="788" ht="36" customHeight="1" spans="1:5">
      <c r="A788" s="418" t="s">
        <v>1528</v>
      </c>
      <c r="B788" s="282" t="s">
        <v>1529</v>
      </c>
      <c r="C788" s="421">
        <f>SUM(C789:C790)</f>
        <v>0</v>
      </c>
      <c r="D788" s="420"/>
      <c r="E788" s="290" t="str">
        <f t="shared" si="13"/>
        <v/>
      </c>
    </row>
    <row r="789" ht="36" customHeight="1" spans="1:5">
      <c r="A789" s="422" t="s">
        <v>1530</v>
      </c>
      <c r="B789" s="286" t="s">
        <v>1531</v>
      </c>
      <c r="C789" s="424">
        <v>0</v>
      </c>
      <c r="D789" s="425"/>
      <c r="E789" s="290" t="str">
        <f t="shared" si="13"/>
        <v/>
      </c>
    </row>
    <row r="790" ht="36" customHeight="1" spans="1:5">
      <c r="A790" s="422" t="s">
        <v>1532</v>
      </c>
      <c r="B790" s="286" t="s">
        <v>1533</v>
      </c>
      <c r="C790" s="424">
        <v>0</v>
      </c>
      <c r="D790" s="425"/>
      <c r="E790" s="290" t="str">
        <f t="shared" si="13"/>
        <v/>
      </c>
    </row>
    <row r="791" ht="36" customHeight="1" spans="1:5">
      <c r="A791" s="418" t="s">
        <v>1534</v>
      </c>
      <c r="B791" s="282" t="s">
        <v>1535</v>
      </c>
      <c r="C791" s="421">
        <f>C792</f>
        <v>0</v>
      </c>
      <c r="D791" s="420"/>
      <c r="E791" s="290" t="str">
        <f t="shared" si="13"/>
        <v/>
      </c>
    </row>
    <row r="792" ht="36" customHeight="1" spans="1:5">
      <c r="A792" s="422">
        <v>2110901</v>
      </c>
      <c r="B792" s="440" t="s">
        <v>1536</v>
      </c>
      <c r="C792" s="424">
        <v>0</v>
      </c>
      <c r="D792" s="425"/>
      <c r="E792" s="290" t="str">
        <f t="shared" si="13"/>
        <v/>
      </c>
    </row>
    <row r="793" ht="36" customHeight="1" spans="1:5">
      <c r="A793" s="418" t="s">
        <v>1537</v>
      </c>
      <c r="B793" s="282" t="s">
        <v>1538</v>
      </c>
      <c r="C793" s="421"/>
      <c r="D793" s="420"/>
      <c r="E793" s="290" t="str">
        <f t="shared" si="13"/>
        <v/>
      </c>
    </row>
    <row r="794" ht="36" customHeight="1" spans="1:5">
      <c r="A794" s="422">
        <v>2111001</v>
      </c>
      <c r="B794" s="440" t="s">
        <v>1539</v>
      </c>
      <c r="C794" s="424"/>
      <c r="D794" s="425"/>
      <c r="E794" s="290" t="str">
        <f t="shared" si="13"/>
        <v/>
      </c>
    </row>
    <row r="795" ht="36" customHeight="1" spans="1:5">
      <c r="A795" s="418" t="s">
        <v>1540</v>
      </c>
      <c r="B795" s="282" t="s">
        <v>1541</v>
      </c>
      <c r="C795" s="426">
        <v>60</v>
      </c>
      <c r="D795" s="420">
        <v>16</v>
      </c>
      <c r="E795" s="290">
        <f t="shared" si="13"/>
        <v>-0.733</v>
      </c>
    </row>
    <row r="796" ht="36" customHeight="1" spans="1:5">
      <c r="A796" s="422" t="s">
        <v>1542</v>
      </c>
      <c r="B796" s="286" t="s">
        <v>1543</v>
      </c>
      <c r="C796" s="426">
        <v>60</v>
      </c>
      <c r="D796" s="425">
        <v>16</v>
      </c>
      <c r="E796" s="290">
        <f t="shared" si="13"/>
        <v>-0.733</v>
      </c>
    </row>
    <row r="797" ht="36" customHeight="1" spans="1:5">
      <c r="A797" s="422" t="s">
        <v>1544</v>
      </c>
      <c r="B797" s="286" t="s">
        <v>1545</v>
      </c>
      <c r="C797" s="424"/>
      <c r="D797" s="425"/>
      <c r="E797" s="290" t="str">
        <f t="shared" si="13"/>
        <v/>
      </c>
    </row>
    <row r="798" ht="36" customHeight="1" spans="1:5">
      <c r="A798" s="422" t="s">
        <v>1546</v>
      </c>
      <c r="B798" s="286" t="s">
        <v>1547</v>
      </c>
      <c r="C798" s="424">
        <v>0</v>
      </c>
      <c r="D798" s="425"/>
      <c r="E798" s="290" t="str">
        <f t="shared" si="13"/>
        <v/>
      </c>
    </row>
    <row r="799" ht="36" customHeight="1" spans="1:5">
      <c r="A799" s="422" t="s">
        <v>1548</v>
      </c>
      <c r="B799" s="286" t="s">
        <v>1549</v>
      </c>
      <c r="C799" s="424">
        <v>0</v>
      </c>
      <c r="D799" s="425"/>
      <c r="E799" s="290" t="str">
        <f t="shared" si="13"/>
        <v/>
      </c>
    </row>
    <row r="800" ht="36" customHeight="1" spans="1:5">
      <c r="A800" s="422" t="s">
        <v>1550</v>
      </c>
      <c r="B800" s="286" t="s">
        <v>1551</v>
      </c>
      <c r="C800" s="424">
        <v>0</v>
      </c>
      <c r="D800" s="425"/>
      <c r="E800" s="290" t="str">
        <f t="shared" si="13"/>
        <v/>
      </c>
    </row>
    <row r="801" ht="36" customHeight="1" spans="1:5">
      <c r="A801" s="418" t="s">
        <v>1552</v>
      </c>
      <c r="B801" s="282" t="s">
        <v>1553</v>
      </c>
      <c r="C801" s="421">
        <f>C802</f>
        <v>0</v>
      </c>
      <c r="D801" s="420"/>
      <c r="E801" s="290" t="str">
        <f t="shared" si="13"/>
        <v/>
      </c>
    </row>
    <row r="802" ht="36" customHeight="1" spans="1:5">
      <c r="A802" s="286" t="s">
        <v>1554</v>
      </c>
      <c r="B802" s="286" t="s">
        <v>1555</v>
      </c>
      <c r="C802" s="424">
        <v>0</v>
      </c>
      <c r="D802" s="425"/>
      <c r="E802" s="290" t="str">
        <f t="shared" si="13"/>
        <v/>
      </c>
    </row>
    <row r="803" ht="36" customHeight="1" spans="1:5">
      <c r="A803" s="418" t="s">
        <v>1556</v>
      </c>
      <c r="B803" s="282" t="s">
        <v>1557</v>
      </c>
      <c r="C803" s="421">
        <f>C804</f>
        <v>0</v>
      </c>
      <c r="D803" s="420"/>
      <c r="E803" s="290" t="str">
        <f t="shared" si="13"/>
        <v/>
      </c>
    </row>
    <row r="804" ht="36" customHeight="1" spans="1:5">
      <c r="A804" s="286" t="s">
        <v>1558</v>
      </c>
      <c r="B804" s="286" t="s">
        <v>1559</v>
      </c>
      <c r="C804" s="424">
        <v>0</v>
      </c>
      <c r="D804" s="425"/>
      <c r="E804" s="290" t="str">
        <f t="shared" si="13"/>
        <v/>
      </c>
    </row>
    <row r="805" ht="36" customHeight="1" spans="1:5">
      <c r="A805" s="418" t="s">
        <v>1560</v>
      </c>
      <c r="B805" s="282" t="s">
        <v>1561</v>
      </c>
      <c r="C805" s="421"/>
      <c r="D805" s="420"/>
      <c r="E805" s="290" t="str">
        <f t="shared" si="13"/>
        <v/>
      </c>
    </row>
    <row r="806" ht="36" customHeight="1" spans="1:5">
      <c r="A806" s="422" t="s">
        <v>1562</v>
      </c>
      <c r="B806" s="286" t="s">
        <v>206</v>
      </c>
      <c r="C806" s="424">
        <v>0</v>
      </c>
      <c r="D806" s="425"/>
      <c r="E806" s="290" t="str">
        <f t="shared" si="13"/>
        <v/>
      </c>
    </row>
    <row r="807" ht="36" customHeight="1" spans="1:5">
      <c r="A807" s="422" t="s">
        <v>1563</v>
      </c>
      <c r="B807" s="286" t="s">
        <v>208</v>
      </c>
      <c r="C807" s="424">
        <v>0</v>
      </c>
      <c r="D807" s="425"/>
      <c r="E807" s="290" t="str">
        <f t="shared" si="13"/>
        <v/>
      </c>
    </row>
    <row r="808" ht="36" customHeight="1" spans="1:5">
      <c r="A808" s="422" t="s">
        <v>1564</v>
      </c>
      <c r="B808" s="286" t="s">
        <v>210</v>
      </c>
      <c r="C808" s="424">
        <v>0</v>
      </c>
      <c r="D808" s="425"/>
      <c r="E808" s="290" t="str">
        <f t="shared" si="13"/>
        <v/>
      </c>
    </row>
    <row r="809" ht="36" customHeight="1" spans="1:5">
      <c r="A809" s="422" t="s">
        <v>1565</v>
      </c>
      <c r="B809" s="286" t="s">
        <v>1566</v>
      </c>
      <c r="C809" s="424">
        <v>0</v>
      </c>
      <c r="D809" s="425"/>
      <c r="E809" s="290" t="str">
        <f t="shared" si="13"/>
        <v/>
      </c>
    </row>
    <row r="810" ht="36" customHeight="1" spans="1:5">
      <c r="A810" s="422" t="s">
        <v>1567</v>
      </c>
      <c r="B810" s="286" t="s">
        <v>1568</v>
      </c>
      <c r="C810" s="424">
        <v>0</v>
      </c>
      <c r="D810" s="425"/>
      <c r="E810" s="290" t="str">
        <f t="shared" si="13"/>
        <v/>
      </c>
    </row>
    <row r="811" ht="36" customHeight="1" spans="1:5">
      <c r="A811" s="422" t="s">
        <v>1569</v>
      </c>
      <c r="B811" s="286" t="s">
        <v>1570</v>
      </c>
      <c r="C811" s="424">
        <v>0</v>
      </c>
      <c r="D811" s="425"/>
      <c r="E811" s="290" t="str">
        <f t="shared" si="13"/>
        <v/>
      </c>
    </row>
    <row r="812" ht="36" customHeight="1" spans="1:5">
      <c r="A812" s="422" t="s">
        <v>1571</v>
      </c>
      <c r="B812" s="286" t="s">
        <v>1572</v>
      </c>
      <c r="C812" s="424">
        <v>0</v>
      </c>
      <c r="D812" s="425"/>
      <c r="E812" s="290" t="str">
        <f t="shared" si="13"/>
        <v/>
      </c>
    </row>
    <row r="813" ht="36" customHeight="1" spans="1:5">
      <c r="A813" s="422" t="s">
        <v>1573</v>
      </c>
      <c r="B813" s="286" t="s">
        <v>1574</v>
      </c>
      <c r="C813" s="424">
        <v>0</v>
      </c>
      <c r="D813" s="425"/>
      <c r="E813" s="290" t="str">
        <f t="shared" si="13"/>
        <v/>
      </c>
    </row>
    <row r="814" ht="36" customHeight="1" spans="1:5">
      <c r="A814" s="422" t="s">
        <v>1575</v>
      </c>
      <c r="B814" s="286" t="s">
        <v>1576</v>
      </c>
      <c r="C814" s="424">
        <v>0</v>
      </c>
      <c r="D814" s="425"/>
      <c r="E814" s="290" t="str">
        <f t="shared" si="13"/>
        <v/>
      </c>
    </row>
    <row r="815" ht="36" customHeight="1" spans="1:5">
      <c r="A815" s="422" t="s">
        <v>1577</v>
      </c>
      <c r="B815" s="286" t="s">
        <v>1578</v>
      </c>
      <c r="C815" s="424">
        <v>0</v>
      </c>
      <c r="D815" s="425"/>
      <c r="E815" s="290" t="str">
        <f t="shared" si="13"/>
        <v/>
      </c>
    </row>
    <row r="816" ht="36" customHeight="1" spans="1:5">
      <c r="A816" s="422" t="s">
        <v>1579</v>
      </c>
      <c r="B816" s="286" t="s">
        <v>307</v>
      </c>
      <c r="C816" s="424"/>
      <c r="D816" s="425"/>
      <c r="E816" s="290" t="str">
        <f t="shared" si="13"/>
        <v/>
      </c>
    </row>
    <row r="817" ht="36" customHeight="1" spans="1:5">
      <c r="A817" s="422" t="s">
        <v>1580</v>
      </c>
      <c r="B817" s="286" t="s">
        <v>1581</v>
      </c>
      <c r="C817" s="424">
        <v>0</v>
      </c>
      <c r="D817" s="425"/>
      <c r="E817" s="290" t="str">
        <f t="shared" si="13"/>
        <v/>
      </c>
    </row>
    <row r="818" ht="36" customHeight="1" spans="1:5">
      <c r="A818" s="422" t="s">
        <v>1582</v>
      </c>
      <c r="B818" s="286" t="s">
        <v>224</v>
      </c>
      <c r="C818" s="424">
        <v>0</v>
      </c>
      <c r="D818" s="425"/>
      <c r="E818" s="290" t="str">
        <f t="shared" si="13"/>
        <v/>
      </c>
    </row>
    <row r="819" ht="36" customHeight="1" spans="1:5">
      <c r="A819" s="422" t="s">
        <v>1583</v>
      </c>
      <c r="B819" s="286" t="s">
        <v>1584</v>
      </c>
      <c r="C819" s="424">
        <v>0</v>
      </c>
      <c r="D819" s="425"/>
      <c r="E819" s="290" t="str">
        <f t="shared" si="13"/>
        <v/>
      </c>
    </row>
    <row r="820" ht="36" customHeight="1" spans="1:5">
      <c r="A820" s="418" t="s">
        <v>1585</v>
      </c>
      <c r="B820" s="282" t="s">
        <v>1586</v>
      </c>
      <c r="C820" s="421">
        <v>200</v>
      </c>
      <c r="D820" s="420">
        <v>203</v>
      </c>
      <c r="E820" s="290">
        <f t="shared" si="13"/>
        <v>0.015</v>
      </c>
    </row>
    <row r="821" ht="36" customHeight="1" spans="1:5">
      <c r="A821" s="436" t="s">
        <v>1587</v>
      </c>
      <c r="B821" s="436" t="s">
        <v>1588</v>
      </c>
      <c r="C821" s="424">
        <v>200</v>
      </c>
      <c r="D821" s="425">
        <v>203</v>
      </c>
      <c r="E821" s="290">
        <f t="shared" si="13"/>
        <v>0.015</v>
      </c>
    </row>
    <row r="822" ht="36" customHeight="1" spans="1:5">
      <c r="A822" s="437" t="s">
        <v>1589</v>
      </c>
      <c r="B822" s="438" t="s">
        <v>586</v>
      </c>
      <c r="C822" s="444"/>
      <c r="D822" s="444"/>
      <c r="E822" s="290" t="str">
        <f t="shared" si="13"/>
        <v/>
      </c>
    </row>
    <row r="823" ht="36" customHeight="1" spans="1:5">
      <c r="A823" s="418" t="s">
        <v>158</v>
      </c>
      <c r="B823" s="282" t="s">
        <v>159</v>
      </c>
      <c r="C823" s="421">
        <v>59271</v>
      </c>
      <c r="D823" s="420">
        <v>46338</v>
      </c>
      <c r="E823" s="290">
        <f t="shared" si="13"/>
        <v>-0.218</v>
      </c>
    </row>
    <row r="824" ht="36" customHeight="1" spans="1:5">
      <c r="A824" s="418" t="s">
        <v>1590</v>
      </c>
      <c r="B824" s="282" t="s">
        <v>1591</v>
      </c>
      <c r="C824" s="421">
        <f>SUM(C825:C834)</f>
        <v>16570</v>
      </c>
      <c r="D824" s="420">
        <v>12151</v>
      </c>
      <c r="E824" s="290">
        <f t="shared" si="13"/>
        <v>-0.267</v>
      </c>
    </row>
    <row r="825" ht="36" customHeight="1" spans="1:5">
      <c r="A825" s="422" t="s">
        <v>1592</v>
      </c>
      <c r="B825" s="286" t="s">
        <v>206</v>
      </c>
      <c r="C825" s="426">
        <v>3106</v>
      </c>
      <c r="D825" s="425">
        <v>1013</v>
      </c>
      <c r="E825" s="290">
        <f t="shared" si="13"/>
        <v>-0.674</v>
      </c>
    </row>
    <row r="826" ht="36" customHeight="1" spans="1:5">
      <c r="A826" s="422" t="s">
        <v>1593</v>
      </c>
      <c r="B826" s="286" t="s">
        <v>208</v>
      </c>
      <c r="C826" s="424">
        <v>0</v>
      </c>
      <c r="D826" s="425"/>
      <c r="E826" s="290" t="str">
        <f t="shared" si="13"/>
        <v/>
      </c>
    </row>
    <row r="827" ht="36" customHeight="1" spans="1:5">
      <c r="A827" s="422" t="s">
        <v>1594</v>
      </c>
      <c r="B827" s="286" t="s">
        <v>210</v>
      </c>
      <c r="C827" s="424">
        <v>0</v>
      </c>
      <c r="D827" s="425"/>
      <c r="E827" s="290" t="str">
        <f t="shared" si="13"/>
        <v/>
      </c>
    </row>
    <row r="828" ht="36" customHeight="1" spans="1:5">
      <c r="A828" s="422" t="s">
        <v>1595</v>
      </c>
      <c r="B828" s="286" t="s">
        <v>1596</v>
      </c>
      <c r="C828" s="426">
        <v>5078</v>
      </c>
      <c r="D828" s="425">
        <v>5970</v>
      </c>
      <c r="E828" s="290">
        <f t="shared" si="13"/>
        <v>0.176</v>
      </c>
    </row>
    <row r="829" ht="36" customHeight="1" spans="1:5">
      <c r="A829" s="422" t="s">
        <v>1597</v>
      </c>
      <c r="B829" s="286" t="s">
        <v>1598</v>
      </c>
      <c r="C829" s="424">
        <v>0</v>
      </c>
      <c r="D829" s="425"/>
      <c r="E829" s="290" t="str">
        <f t="shared" si="13"/>
        <v/>
      </c>
    </row>
    <row r="830" ht="36" customHeight="1" spans="1:5">
      <c r="A830" s="422" t="s">
        <v>1599</v>
      </c>
      <c r="B830" s="286" t="s">
        <v>1600</v>
      </c>
      <c r="C830" s="426">
        <v>442</v>
      </c>
      <c r="D830" s="425">
        <v>366</v>
      </c>
      <c r="E830" s="290">
        <f t="shared" si="13"/>
        <v>-0.172</v>
      </c>
    </row>
    <row r="831" ht="36" customHeight="1" spans="1:5">
      <c r="A831" s="422" t="s">
        <v>1601</v>
      </c>
      <c r="B831" s="286" t="s">
        <v>1602</v>
      </c>
      <c r="C831" s="424">
        <v>0</v>
      </c>
      <c r="D831" s="425"/>
      <c r="E831" s="290" t="str">
        <f t="shared" si="13"/>
        <v/>
      </c>
    </row>
    <row r="832" ht="36" customHeight="1" spans="1:5">
      <c r="A832" s="422" t="s">
        <v>1603</v>
      </c>
      <c r="B832" s="286" t="s">
        <v>1604</v>
      </c>
      <c r="C832" s="426">
        <v>425</v>
      </c>
      <c r="D832" s="425">
        <v>536</v>
      </c>
      <c r="E832" s="290">
        <f t="shared" si="13"/>
        <v>0.261</v>
      </c>
    </row>
    <row r="833" ht="36" customHeight="1" spans="1:5">
      <c r="A833" s="422" t="s">
        <v>1605</v>
      </c>
      <c r="B833" s="286" t="s">
        <v>1606</v>
      </c>
      <c r="C833" s="424">
        <v>0</v>
      </c>
      <c r="D833" s="425"/>
      <c r="E833" s="290" t="str">
        <f t="shared" si="13"/>
        <v/>
      </c>
    </row>
    <row r="834" ht="36" customHeight="1" spans="1:5">
      <c r="A834" s="422" t="s">
        <v>1607</v>
      </c>
      <c r="B834" s="286" t="s">
        <v>1608</v>
      </c>
      <c r="C834" s="426">
        <v>7519</v>
      </c>
      <c r="D834" s="425">
        <v>4266</v>
      </c>
      <c r="E834" s="290">
        <f t="shared" si="13"/>
        <v>-0.433</v>
      </c>
    </row>
    <row r="835" ht="36" customHeight="1" spans="1:5">
      <c r="A835" s="418" t="s">
        <v>1609</v>
      </c>
      <c r="B835" s="282" t="s">
        <v>1610</v>
      </c>
      <c r="C835" s="421"/>
      <c r="D835" s="420"/>
      <c r="E835" s="290" t="str">
        <f t="shared" si="13"/>
        <v/>
      </c>
    </row>
    <row r="836" ht="36" customHeight="1" spans="1:5">
      <c r="A836" s="422">
        <v>2120201</v>
      </c>
      <c r="B836" s="440" t="s">
        <v>1611</v>
      </c>
      <c r="C836" s="424"/>
      <c r="D836" s="425"/>
      <c r="E836" s="290" t="str">
        <f t="shared" si="13"/>
        <v/>
      </c>
    </row>
    <row r="837" ht="36" customHeight="1" spans="1:5">
      <c r="A837" s="418" t="s">
        <v>1612</v>
      </c>
      <c r="B837" s="282" t="s">
        <v>1613</v>
      </c>
      <c r="C837" s="421">
        <f>SUM(C838:C839)</f>
        <v>3361</v>
      </c>
      <c r="D837" s="420">
        <v>7996</v>
      </c>
      <c r="E837" s="290">
        <f t="shared" ref="E837:E900" si="14">IF(C837&gt;0,D837/C837-1,IF(C837&lt;0,-(D837/C837-1),""))</f>
        <v>1.379</v>
      </c>
    </row>
    <row r="838" ht="36" customHeight="1" spans="1:5">
      <c r="A838" s="422" t="s">
        <v>1614</v>
      </c>
      <c r="B838" s="286" t="s">
        <v>1615</v>
      </c>
      <c r="C838" s="424">
        <v>0</v>
      </c>
      <c r="D838" s="425"/>
      <c r="E838" s="290" t="str">
        <f t="shared" si="14"/>
        <v/>
      </c>
    </row>
    <row r="839" ht="36" customHeight="1" spans="1:5">
      <c r="A839" s="422" t="s">
        <v>1616</v>
      </c>
      <c r="B839" s="286" t="s">
        <v>1617</v>
      </c>
      <c r="C839" s="426">
        <v>3361</v>
      </c>
      <c r="D839" s="425">
        <v>7996</v>
      </c>
      <c r="E839" s="290">
        <f t="shared" si="14"/>
        <v>1.379</v>
      </c>
    </row>
    <row r="840" ht="36" customHeight="1" spans="1:5">
      <c r="A840" s="418" t="s">
        <v>1618</v>
      </c>
      <c r="B840" s="282" t="s">
        <v>1619</v>
      </c>
      <c r="C840" s="421">
        <v>25380</v>
      </c>
      <c r="D840" s="420">
        <v>25107</v>
      </c>
      <c r="E840" s="290">
        <f t="shared" si="14"/>
        <v>-0.011</v>
      </c>
    </row>
    <row r="841" ht="36" customHeight="1" spans="1:5">
      <c r="A841" s="422">
        <v>2120501</v>
      </c>
      <c r="B841" s="440" t="s">
        <v>1620</v>
      </c>
      <c r="C841" s="426">
        <v>25380</v>
      </c>
      <c r="D841" s="425"/>
      <c r="E841" s="290">
        <f t="shared" si="14"/>
        <v>-1</v>
      </c>
    </row>
    <row r="842" ht="36" customHeight="1" spans="1:5">
      <c r="A842" s="418" t="s">
        <v>1621</v>
      </c>
      <c r="B842" s="282" t="s">
        <v>1622</v>
      </c>
      <c r="C842" s="421">
        <v>691</v>
      </c>
      <c r="D842" s="420">
        <v>269</v>
      </c>
      <c r="E842" s="290">
        <f t="shared" si="14"/>
        <v>-0.611</v>
      </c>
    </row>
    <row r="843" ht="36" customHeight="1" spans="1:5">
      <c r="A843" s="422">
        <v>2120601</v>
      </c>
      <c r="B843" s="440" t="s">
        <v>1623</v>
      </c>
      <c r="C843" s="426">
        <v>691</v>
      </c>
      <c r="D843" s="425"/>
      <c r="E843" s="290">
        <f t="shared" si="14"/>
        <v>-1</v>
      </c>
    </row>
    <row r="844" ht="36" customHeight="1" spans="1:5">
      <c r="A844" s="418" t="s">
        <v>1624</v>
      </c>
      <c r="B844" s="282" t="s">
        <v>1625</v>
      </c>
      <c r="C844" s="433">
        <v>13269</v>
      </c>
      <c r="D844" s="420">
        <v>815</v>
      </c>
      <c r="E844" s="290">
        <f t="shared" si="14"/>
        <v>-0.939</v>
      </c>
    </row>
    <row r="845" ht="36" customHeight="1" spans="1:5">
      <c r="A845" s="422">
        <v>2129999</v>
      </c>
      <c r="B845" s="440" t="s">
        <v>1626</v>
      </c>
      <c r="C845" s="426">
        <f>13235.173016+34</f>
        <v>13269</v>
      </c>
      <c r="D845" s="425"/>
      <c r="E845" s="290">
        <f t="shared" si="14"/>
        <v>-1</v>
      </c>
    </row>
    <row r="846" ht="36" customHeight="1" spans="1:5">
      <c r="A846" s="430" t="s">
        <v>1627</v>
      </c>
      <c r="B846" s="438" t="s">
        <v>586</v>
      </c>
      <c r="C846" s="432"/>
      <c r="D846" s="432"/>
      <c r="E846" s="290" t="str">
        <f t="shared" si="14"/>
        <v/>
      </c>
    </row>
    <row r="847" ht="36" customHeight="1" spans="1:5">
      <c r="A847" s="418" t="s">
        <v>160</v>
      </c>
      <c r="B847" s="282" t="s">
        <v>161</v>
      </c>
      <c r="C847" s="433">
        <v>11338</v>
      </c>
      <c r="D847" s="420">
        <v>19774</v>
      </c>
      <c r="E847" s="290">
        <f t="shared" si="14"/>
        <v>0.744</v>
      </c>
    </row>
    <row r="848" ht="36" customHeight="1" spans="1:5">
      <c r="A848" s="418" t="s">
        <v>1628</v>
      </c>
      <c r="B848" s="282" t="s">
        <v>1629</v>
      </c>
      <c r="C848" s="421">
        <f>SUM(C849:C873)</f>
        <v>3630</v>
      </c>
      <c r="D848" s="420">
        <v>3115</v>
      </c>
      <c r="E848" s="290">
        <f t="shared" si="14"/>
        <v>-0.142</v>
      </c>
    </row>
    <row r="849" ht="36" customHeight="1" spans="1:5">
      <c r="A849" s="422" t="s">
        <v>1630</v>
      </c>
      <c r="B849" s="286" t="s">
        <v>206</v>
      </c>
      <c r="C849" s="426">
        <v>897</v>
      </c>
      <c r="D849" s="425">
        <v>631</v>
      </c>
      <c r="E849" s="290">
        <f t="shared" si="14"/>
        <v>-0.297</v>
      </c>
    </row>
    <row r="850" ht="36" customHeight="1" spans="1:5">
      <c r="A850" s="422" t="s">
        <v>1631</v>
      </c>
      <c r="B850" s="286" t="s">
        <v>208</v>
      </c>
      <c r="C850" s="424"/>
      <c r="D850" s="425"/>
      <c r="E850" s="290" t="str">
        <f t="shared" si="14"/>
        <v/>
      </c>
    </row>
    <row r="851" ht="36" customHeight="1" spans="1:5">
      <c r="A851" s="422" t="s">
        <v>1632</v>
      </c>
      <c r="B851" s="286" t="s">
        <v>210</v>
      </c>
      <c r="C851" s="424"/>
      <c r="D851" s="425"/>
      <c r="E851" s="290" t="str">
        <f t="shared" si="14"/>
        <v/>
      </c>
    </row>
    <row r="852" ht="36" customHeight="1" spans="1:5">
      <c r="A852" s="422" t="s">
        <v>1633</v>
      </c>
      <c r="B852" s="286" t="s">
        <v>224</v>
      </c>
      <c r="C852" s="426">
        <v>2569</v>
      </c>
      <c r="D852" s="425">
        <v>1490</v>
      </c>
      <c r="E852" s="290">
        <f t="shared" si="14"/>
        <v>-0.42</v>
      </c>
    </row>
    <row r="853" ht="36" customHeight="1" spans="1:5">
      <c r="A853" s="422" t="s">
        <v>1634</v>
      </c>
      <c r="B853" s="286" t="s">
        <v>1635</v>
      </c>
      <c r="C853" s="424"/>
      <c r="D853" s="425"/>
      <c r="E853" s="290" t="str">
        <f t="shared" si="14"/>
        <v/>
      </c>
    </row>
    <row r="854" ht="36" customHeight="1" spans="1:5">
      <c r="A854" s="422" t="s">
        <v>1636</v>
      </c>
      <c r="B854" s="286" t="s">
        <v>1637</v>
      </c>
      <c r="C854" s="426">
        <v>3</v>
      </c>
      <c r="D854" s="425">
        <v>181</v>
      </c>
      <c r="E854" s="290">
        <f t="shared" si="14"/>
        <v>59.333</v>
      </c>
    </row>
    <row r="855" ht="36" customHeight="1" spans="1:5">
      <c r="A855" s="422" t="s">
        <v>1638</v>
      </c>
      <c r="B855" s="286" t="s">
        <v>1639</v>
      </c>
      <c r="C855" s="426">
        <v>4</v>
      </c>
      <c r="D855" s="425">
        <v>90</v>
      </c>
      <c r="E855" s="290">
        <f t="shared" si="14"/>
        <v>21.5</v>
      </c>
    </row>
    <row r="856" ht="36" customHeight="1" spans="1:5">
      <c r="A856" s="422" t="s">
        <v>1640</v>
      </c>
      <c r="B856" s="286" t="s">
        <v>1641</v>
      </c>
      <c r="C856" s="426">
        <v>4</v>
      </c>
      <c r="D856" s="425">
        <v>121</v>
      </c>
      <c r="E856" s="290">
        <f t="shared" si="14"/>
        <v>29.25</v>
      </c>
    </row>
    <row r="857" ht="36" customHeight="1" spans="1:5">
      <c r="A857" s="422" t="s">
        <v>1642</v>
      </c>
      <c r="B857" s="286" t="s">
        <v>1643</v>
      </c>
      <c r="C857" s="424"/>
      <c r="D857" s="425">
        <v>1</v>
      </c>
      <c r="E857" s="290" t="str">
        <f t="shared" si="14"/>
        <v/>
      </c>
    </row>
    <row r="858" ht="36" customHeight="1" spans="1:5">
      <c r="A858" s="422" t="s">
        <v>1644</v>
      </c>
      <c r="B858" s="286" t="s">
        <v>1645</v>
      </c>
      <c r="C858" s="424"/>
      <c r="D858" s="425"/>
      <c r="E858" s="290" t="str">
        <f t="shared" si="14"/>
        <v/>
      </c>
    </row>
    <row r="859" ht="36" customHeight="1" spans="1:5">
      <c r="A859" s="422" t="s">
        <v>1646</v>
      </c>
      <c r="B859" s="286" t="s">
        <v>1647</v>
      </c>
      <c r="C859" s="424"/>
      <c r="D859" s="425"/>
      <c r="E859" s="290" t="str">
        <f t="shared" si="14"/>
        <v/>
      </c>
    </row>
    <row r="860" ht="36" customHeight="1" spans="1:5">
      <c r="A860" s="422" t="s">
        <v>1648</v>
      </c>
      <c r="B860" s="286" t="s">
        <v>1649</v>
      </c>
      <c r="C860" s="424">
        <v>0</v>
      </c>
      <c r="D860" s="425"/>
      <c r="E860" s="290" t="str">
        <f t="shared" si="14"/>
        <v/>
      </c>
    </row>
    <row r="861" ht="36" customHeight="1" spans="1:5">
      <c r="A861" s="422" t="s">
        <v>1650</v>
      </c>
      <c r="B861" s="286" t="s">
        <v>1651</v>
      </c>
      <c r="C861" s="424">
        <v>0</v>
      </c>
      <c r="D861" s="425"/>
      <c r="E861" s="290" t="str">
        <f t="shared" si="14"/>
        <v/>
      </c>
    </row>
    <row r="862" ht="36" customHeight="1" spans="1:5">
      <c r="A862" s="422" t="s">
        <v>1652</v>
      </c>
      <c r="B862" s="286" t="s">
        <v>1653</v>
      </c>
      <c r="C862" s="424">
        <v>0</v>
      </c>
      <c r="D862" s="425">
        <v>58</v>
      </c>
      <c r="E862" s="290" t="str">
        <f t="shared" si="14"/>
        <v/>
      </c>
    </row>
    <row r="863" ht="36" customHeight="1" spans="1:5">
      <c r="A863" s="422" t="s">
        <v>1654</v>
      </c>
      <c r="B863" s="286" t="s">
        <v>1655</v>
      </c>
      <c r="C863" s="424">
        <v>0</v>
      </c>
      <c r="D863" s="425"/>
      <c r="E863" s="290" t="str">
        <f t="shared" si="14"/>
        <v/>
      </c>
    </row>
    <row r="864" ht="36" customHeight="1" spans="1:5">
      <c r="A864" s="422" t="s">
        <v>1656</v>
      </c>
      <c r="B864" s="286" t="s">
        <v>1657</v>
      </c>
      <c r="C864" s="424"/>
      <c r="D864" s="425">
        <v>76</v>
      </c>
      <c r="E864" s="290" t="str">
        <f t="shared" si="14"/>
        <v/>
      </c>
    </row>
    <row r="865" ht="36" customHeight="1" spans="1:5">
      <c r="A865" s="422" t="s">
        <v>1658</v>
      </c>
      <c r="B865" s="286" t="s">
        <v>1659</v>
      </c>
      <c r="C865" s="424"/>
      <c r="D865" s="425"/>
      <c r="E865" s="290" t="str">
        <f t="shared" si="14"/>
        <v/>
      </c>
    </row>
    <row r="866" ht="36" customHeight="1" spans="1:5">
      <c r="A866" s="422" t="s">
        <v>1660</v>
      </c>
      <c r="B866" s="286" t="s">
        <v>1661</v>
      </c>
      <c r="C866" s="424"/>
      <c r="D866" s="425"/>
      <c r="E866" s="290" t="str">
        <f t="shared" si="14"/>
        <v/>
      </c>
    </row>
    <row r="867" ht="36" customHeight="1" spans="1:5">
      <c r="A867" s="422" t="s">
        <v>1662</v>
      </c>
      <c r="B867" s="286" t="s">
        <v>1663</v>
      </c>
      <c r="C867" s="424"/>
      <c r="D867" s="425"/>
      <c r="E867" s="290" t="str">
        <f t="shared" si="14"/>
        <v/>
      </c>
    </row>
    <row r="868" ht="36" customHeight="1" spans="1:5">
      <c r="A868" s="422" t="s">
        <v>1664</v>
      </c>
      <c r="B868" s="286" t="s">
        <v>1665</v>
      </c>
      <c r="C868" s="424"/>
      <c r="D868" s="425">
        <v>4</v>
      </c>
      <c r="E868" s="290" t="str">
        <f t="shared" si="14"/>
        <v/>
      </c>
    </row>
    <row r="869" ht="36" customHeight="1" spans="1:5">
      <c r="A869" s="422" t="s">
        <v>1666</v>
      </c>
      <c r="B869" s="286" t="s">
        <v>1667</v>
      </c>
      <c r="C869" s="424"/>
      <c r="D869" s="425"/>
      <c r="E869" s="290" t="str">
        <f t="shared" si="14"/>
        <v/>
      </c>
    </row>
    <row r="870" ht="36" customHeight="1" spans="1:5">
      <c r="A870" s="422" t="s">
        <v>1668</v>
      </c>
      <c r="B870" s="286" t="s">
        <v>1669</v>
      </c>
      <c r="C870" s="424">
        <v>0</v>
      </c>
      <c r="D870" s="425"/>
      <c r="E870" s="290" t="str">
        <f t="shared" si="14"/>
        <v/>
      </c>
    </row>
    <row r="871" ht="36" customHeight="1" spans="1:5">
      <c r="A871" s="422" t="s">
        <v>1670</v>
      </c>
      <c r="B871" s="286" t="s">
        <v>1671</v>
      </c>
      <c r="C871" s="424">
        <v>0</v>
      </c>
      <c r="D871" s="425">
        <v>1</v>
      </c>
      <c r="E871" s="290" t="str">
        <f t="shared" si="14"/>
        <v/>
      </c>
    </row>
    <row r="872" ht="36" customHeight="1" spans="1:5">
      <c r="A872" s="422" t="s">
        <v>1672</v>
      </c>
      <c r="B872" s="286" t="s">
        <v>1673</v>
      </c>
      <c r="C872" s="424"/>
      <c r="D872" s="425"/>
      <c r="E872" s="290" t="str">
        <f t="shared" si="14"/>
        <v/>
      </c>
    </row>
    <row r="873" ht="36" customHeight="1" spans="1:5">
      <c r="A873" s="422" t="s">
        <v>1674</v>
      </c>
      <c r="B873" s="286" t="s">
        <v>1675</v>
      </c>
      <c r="C873" s="426">
        <v>153</v>
      </c>
      <c r="D873" s="425">
        <v>462</v>
      </c>
      <c r="E873" s="290">
        <f t="shared" si="14"/>
        <v>2.02</v>
      </c>
    </row>
    <row r="874" ht="36" customHeight="1" spans="1:5">
      <c r="A874" s="418" t="s">
        <v>1676</v>
      </c>
      <c r="B874" s="282" t="s">
        <v>1677</v>
      </c>
      <c r="C874" s="421">
        <f>SUM(C875:C898)</f>
        <v>2015</v>
      </c>
      <c r="D874" s="420">
        <v>2810</v>
      </c>
      <c r="E874" s="290">
        <f t="shared" si="14"/>
        <v>0.395</v>
      </c>
    </row>
    <row r="875" ht="36" customHeight="1" spans="1:5">
      <c r="A875" s="422" t="s">
        <v>1678</v>
      </c>
      <c r="B875" s="286" t="s">
        <v>206</v>
      </c>
      <c r="C875" s="426">
        <v>197</v>
      </c>
      <c r="D875" s="425"/>
      <c r="E875" s="290">
        <f t="shared" si="14"/>
        <v>-1</v>
      </c>
    </row>
    <row r="876" ht="36" customHeight="1" spans="1:5">
      <c r="A876" s="422" t="s">
        <v>1679</v>
      </c>
      <c r="B876" s="286" t="s">
        <v>208</v>
      </c>
      <c r="C876" s="424"/>
      <c r="D876" s="425"/>
      <c r="E876" s="290" t="str">
        <f t="shared" si="14"/>
        <v/>
      </c>
    </row>
    <row r="877" ht="36" customHeight="1" spans="1:5">
      <c r="A877" s="422" t="s">
        <v>1680</v>
      </c>
      <c r="B877" s="286" t="s">
        <v>210</v>
      </c>
      <c r="C877" s="424"/>
      <c r="D877" s="425"/>
      <c r="E877" s="290" t="str">
        <f t="shared" si="14"/>
        <v/>
      </c>
    </row>
    <row r="878" ht="36" customHeight="1" spans="1:5">
      <c r="A878" s="422" t="s">
        <v>1681</v>
      </c>
      <c r="B878" s="286" t="s">
        <v>1682</v>
      </c>
      <c r="C878" s="426">
        <v>408</v>
      </c>
      <c r="D878" s="425">
        <v>528</v>
      </c>
      <c r="E878" s="290">
        <f t="shared" si="14"/>
        <v>0.294</v>
      </c>
    </row>
    <row r="879" ht="36" customHeight="1" spans="1:5">
      <c r="A879" s="422" t="s">
        <v>1683</v>
      </c>
      <c r="B879" s="286" t="s">
        <v>1684</v>
      </c>
      <c r="C879" s="426">
        <v>65</v>
      </c>
      <c r="D879" s="425">
        <v>15</v>
      </c>
      <c r="E879" s="290">
        <f t="shared" si="14"/>
        <v>-0.769</v>
      </c>
    </row>
    <row r="880" ht="36" customHeight="1" spans="1:5">
      <c r="A880" s="422" t="s">
        <v>1685</v>
      </c>
      <c r="B880" s="286" t="s">
        <v>1686</v>
      </c>
      <c r="C880" s="424"/>
      <c r="D880" s="425"/>
      <c r="E880" s="290" t="str">
        <f t="shared" si="14"/>
        <v/>
      </c>
    </row>
    <row r="881" ht="36" customHeight="1" spans="1:5">
      <c r="A881" s="422" t="s">
        <v>1687</v>
      </c>
      <c r="B881" s="286" t="s">
        <v>1688</v>
      </c>
      <c r="C881" s="426">
        <v>30</v>
      </c>
      <c r="D881" s="425">
        <v>30</v>
      </c>
      <c r="E881" s="290">
        <f t="shared" si="14"/>
        <v>0</v>
      </c>
    </row>
    <row r="882" ht="36" customHeight="1" spans="1:5">
      <c r="A882" s="422" t="s">
        <v>1689</v>
      </c>
      <c r="B882" s="286" t="s">
        <v>1690</v>
      </c>
      <c r="C882" s="426">
        <v>4</v>
      </c>
      <c r="D882" s="425">
        <v>115</v>
      </c>
      <c r="E882" s="290">
        <f t="shared" si="14"/>
        <v>27.75</v>
      </c>
    </row>
    <row r="883" ht="36" customHeight="1" spans="1:5">
      <c r="A883" s="422" t="s">
        <v>1691</v>
      </c>
      <c r="B883" s="286" t="s">
        <v>1692</v>
      </c>
      <c r="C883" s="424"/>
      <c r="D883" s="425"/>
      <c r="E883" s="290" t="str">
        <f t="shared" si="14"/>
        <v/>
      </c>
    </row>
    <row r="884" ht="36" customHeight="1" spans="1:5">
      <c r="A884" s="422" t="s">
        <v>1693</v>
      </c>
      <c r="B884" s="286" t="s">
        <v>1694</v>
      </c>
      <c r="C884" s="426">
        <v>2</v>
      </c>
      <c r="D884" s="425">
        <v>1</v>
      </c>
      <c r="E884" s="290">
        <f t="shared" si="14"/>
        <v>-0.5</v>
      </c>
    </row>
    <row r="885" ht="36" customHeight="1" spans="1:5">
      <c r="A885" s="422" t="s">
        <v>1695</v>
      </c>
      <c r="B885" s="286" t="s">
        <v>1696</v>
      </c>
      <c r="C885" s="426">
        <v>326</v>
      </c>
      <c r="D885" s="425">
        <v>200</v>
      </c>
      <c r="E885" s="290">
        <f t="shared" si="14"/>
        <v>-0.387</v>
      </c>
    </row>
    <row r="886" ht="36" customHeight="1" spans="1:5">
      <c r="A886" s="422" t="s">
        <v>1697</v>
      </c>
      <c r="B886" s="286" t="s">
        <v>1698</v>
      </c>
      <c r="C886" s="426">
        <v>22</v>
      </c>
      <c r="D886" s="425"/>
      <c r="E886" s="290">
        <f t="shared" si="14"/>
        <v>-1</v>
      </c>
    </row>
    <row r="887" ht="36" customHeight="1" spans="1:5">
      <c r="A887" s="422" t="s">
        <v>1699</v>
      </c>
      <c r="B887" s="286" t="s">
        <v>1700</v>
      </c>
      <c r="C887" s="424"/>
      <c r="D887" s="425"/>
      <c r="E887" s="290" t="str">
        <f t="shared" si="14"/>
        <v/>
      </c>
    </row>
    <row r="888" ht="36" customHeight="1" spans="1:5">
      <c r="A888" s="422" t="s">
        <v>1701</v>
      </c>
      <c r="B888" s="286" t="s">
        <v>1702</v>
      </c>
      <c r="C888" s="424"/>
      <c r="D888" s="425"/>
      <c r="E888" s="290" t="str">
        <f t="shared" si="14"/>
        <v/>
      </c>
    </row>
    <row r="889" ht="36" customHeight="1" spans="1:5">
      <c r="A889" s="422" t="s">
        <v>1703</v>
      </c>
      <c r="B889" s="286" t="s">
        <v>1704</v>
      </c>
      <c r="C889" s="424"/>
      <c r="D889" s="425"/>
      <c r="E889" s="290" t="str">
        <f t="shared" si="14"/>
        <v/>
      </c>
    </row>
    <row r="890" ht="36" customHeight="1" spans="1:5">
      <c r="A890" s="422" t="s">
        <v>1705</v>
      </c>
      <c r="B890" s="286" t="s">
        <v>1706</v>
      </c>
      <c r="C890" s="424"/>
      <c r="D890" s="425"/>
      <c r="E890" s="290" t="str">
        <f t="shared" si="14"/>
        <v/>
      </c>
    </row>
    <row r="891" ht="36" customHeight="1" spans="1:5">
      <c r="A891" s="422" t="s">
        <v>1707</v>
      </c>
      <c r="B891" s="286" t="s">
        <v>1708</v>
      </c>
      <c r="C891" s="424">
        <v>0</v>
      </c>
      <c r="D891" s="425"/>
      <c r="E891" s="290" t="str">
        <f t="shared" si="14"/>
        <v/>
      </c>
    </row>
    <row r="892" ht="36" customHeight="1" spans="1:5">
      <c r="A892" s="422" t="s">
        <v>1709</v>
      </c>
      <c r="B892" s="286" t="s">
        <v>1710</v>
      </c>
      <c r="C892" s="424">
        <v>0</v>
      </c>
      <c r="D892" s="425"/>
      <c r="E892" s="290" t="str">
        <f t="shared" si="14"/>
        <v/>
      </c>
    </row>
    <row r="893" ht="36" customHeight="1" spans="1:5">
      <c r="A893" s="422" t="s">
        <v>1711</v>
      </c>
      <c r="B893" s="286" t="s">
        <v>1712</v>
      </c>
      <c r="C893" s="424">
        <v>0</v>
      </c>
      <c r="D893" s="425"/>
      <c r="E893" s="290" t="str">
        <f t="shared" si="14"/>
        <v/>
      </c>
    </row>
    <row r="894" ht="36" customHeight="1" spans="1:5">
      <c r="A894" s="422" t="s">
        <v>1713</v>
      </c>
      <c r="B894" s="286" t="s">
        <v>1714</v>
      </c>
      <c r="C894" s="426">
        <v>687</v>
      </c>
      <c r="D894" s="425">
        <v>591</v>
      </c>
      <c r="E894" s="290">
        <f t="shared" si="14"/>
        <v>-0.14</v>
      </c>
    </row>
    <row r="895" ht="36" customHeight="1" spans="1:5">
      <c r="A895" s="422" t="s">
        <v>1715</v>
      </c>
      <c r="B895" s="286" t="s">
        <v>1716</v>
      </c>
      <c r="C895" s="424">
        <v>0</v>
      </c>
      <c r="D895" s="425"/>
      <c r="E895" s="290" t="str">
        <f t="shared" si="14"/>
        <v/>
      </c>
    </row>
    <row r="896" ht="36" customHeight="1" spans="1:5">
      <c r="A896" s="422" t="s">
        <v>1717</v>
      </c>
      <c r="B896" s="286" t="s">
        <v>1718</v>
      </c>
      <c r="C896" s="424"/>
      <c r="D896" s="425"/>
      <c r="E896" s="290" t="str">
        <f t="shared" si="14"/>
        <v/>
      </c>
    </row>
    <row r="897" ht="36" customHeight="1" spans="1:5">
      <c r="A897" s="422" t="s">
        <v>1719</v>
      </c>
      <c r="B897" s="286" t="s">
        <v>1647</v>
      </c>
      <c r="C897" s="426">
        <v>190</v>
      </c>
      <c r="D897" s="425">
        <v>281</v>
      </c>
      <c r="E897" s="290">
        <f t="shared" si="14"/>
        <v>0.479</v>
      </c>
    </row>
    <row r="898" ht="36" customHeight="1" spans="1:5">
      <c r="A898" s="422" t="s">
        <v>1720</v>
      </c>
      <c r="B898" s="286" t="s">
        <v>1721</v>
      </c>
      <c r="C898" s="426">
        <v>84</v>
      </c>
      <c r="D898" s="425">
        <v>1049</v>
      </c>
      <c r="E898" s="290">
        <f t="shared" si="14"/>
        <v>11.488</v>
      </c>
    </row>
    <row r="899" ht="36" customHeight="1" spans="1:5">
      <c r="A899" s="418" t="s">
        <v>1722</v>
      </c>
      <c r="B899" s="282" t="s">
        <v>1723</v>
      </c>
      <c r="C899" s="421">
        <f>SUM(C900:C926)</f>
        <v>5581</v>
      </c>
      <c r="D899" s="420">
        <v>13496</v>
      </c>
      <c r="E899" s="290">
        <f t="shared" si="14"/>
        <v>1.418</v>
      </c>
    </row>
    <row r="900" ht="36" customHeight="1" spans="1:5">
      <c r="A900" s="422" t="s">
        <v>1724</v>
      </c>
      <c r="B900" s="286" t="s">
        <v>206</v>
      </c>
      <c r="C900" s="426">
        <v>358</v>
      </c>
      <c r="D900" s="425">
        <v>320</v>
      </c>
      <c r="E900" s="290">
        <f t="shared" si="14"/>
        <v>-0.106</v>
      </c>
    </row>
    <row r="901" ht="36" customHeight="1" spans="1:5">
      <c r="A901" s="422" t="s">
        <v>1725</v>
      </c>
      <c r="B901" s="286" t="s">
        <v>208</v>
      </c>
      <c r="C901" s="424">
        <v>0</v>
      </c>
      <c r="D901" s="425"/>
      <c r="E901" s="290" t="str">
        <f t="shared" ref="E901:E964" si="15">IF(C901&gt;0,D901/C901-1,IF(C901&lt;0,-(D901/C901-1),""))</f>
        <v/>
      </c>
    </row>
    <row r="902" ht="36" customHeight="1" spans="1:5">
      <c r="A902" s="422" t="s">
        <v>1726</v>
      </c>
      <c r="B902" s="286" t="s">
        <v>210</v>
      </c>
      <c r="C902" s="424"/>
      <c r="D902" s="425"/>
      <c r="E902" s="290" t="str">
        <f t="shared" si="15"/>
        <v/>
      </c>
    </row>
    <row r="903" ht="36" customHeight="1" spans="1:5">
      <c r="A903" s="422" t="s">
        <v>1727</v>
      </c>
      <c r="B903" s="286" t="s">
        <v>1728</v>
      </c>
      <c r="C903" s="426">
        <v>39</v>
      </c>
      <c r="D903" s="425">
        <v>97</v>
      </c>
      <c r="E903" s="290">
        <f t="shared" si="15"/>
        <v>1.487</v>
      </c>
    </row>
    <row r="904" ht="36" customHeight="1" spans="1:5">
      <c r="A904" s="422" t="s">
        <v>1729</v>
      </c>
      <c r="B904" s="286" t="s">
        <v>1730</v>
      </c>
      <c r="C904" s="426">
        <v>3664</v>
      </c>
      <c r="D904" s="425">
        <v>1903</v>
      </c>
      <c r="E904" s="290">
        <f t="shared" si="15"/>
        <v>-0.481</v>
      </c>
    </row>
    <row r="905" ht="36" customHeight="1" spans="1:5">
      <c r="A905" s="422" t="s">
        <v>1731</v>
      </c>
      <c r="B905" s="286" t="s">
        <v>1732</v>
      </c>
      <c r="C905" s="426">
        <v>145</v>
      </c>
      <c r="D905" s="425">
        <v>250</v>
      </c>
      <c r="E905" s="290">
        <f t="shared" si="15"/>
        <v>0.724</v>
      </c>
    </row>
    <row r="906" ht="36" customHeight="1" spans="1:5">
      <c r="A906" s="422" t="s">
        <v>1733</v>
      </c>
      <c r="B906" s="286" t="s">
        <v>1734</v>
      </c>
      <c r="C906" s="424">
        <v>0</v>
      </c>
      <c r="D906" s="425"/>
      <c r="E906" s="290" t="str">
        <f t="shared" si="15"/>
        <v/>
      </c>
    </row>
    <row r="907" ht="36" customHeight="1" spans="1:5">
      <c r="A907" s="422" t="s">
        <v>1735</v>
      </c>
      <c r="B907" s="286" t="s">
        <v>1736</v>
      </c>
      <c r="C907" s="424"/>
      <c r="D907" s="425"/>
      <c r="E907" s="290" t="str">
        <f t="shared" si="15"/>
        <v/>
      </c>
    </row>
    <row r="908" ht="36" customHeight="1" spans="1:5">
      <c r="A908" s="422" t="s">
        <v>1737</v>
      </c>
      <c r="B908" s="286" t="s">
        <v>1738</v>
      </c>
      <c r="C908" s="426">
        <v>5</v>
      </c>
      <c r="D908" s="425">
        <v>8</v>
      </c>
      <c r="E908" s="290">
        <f t="shared" si="15"/>
        <v>0.6</v>
      </c>
    </row>
    <row r="909" ht="36" customHeight="1" spans="1:5">
      <c r="A909" s="422" t="s">
        <v>1739</v>
      </c>
      <c r="B909" s="286" t="s">
        <v>1740</v>
      </c>
      <c r="C909" s="426">
        <v>30</v>
      </c>
      <c r="D909" s="425">
        <v>25</v>
      </c>
      <c r="E909" s="290">
        <f t="shared" si="15"/>
        <v>-0.167</v>
      </c>
    </row>
    <row r="910" ht="36" customHeight="1" spans="1:5">
      <c r="A910" s="422" t="s">
        <v>1741</v>
      </c>
      <c r="B910" s="286" t="s">
        <v>1742</v>
      </c>
      <c r="C910" s="426">
        <v>115</v>
      </c>
      <c r="D910" s="425">
        <v>35</v>
      </c>
      <c r="E910" s="290">
        <f t="shared" si="15"/>
        <v>-0.696</v>
      </c>
    </row>
    <row r="911" ht="36" customHeight="1" spans="1:5">
      <c r="A911" s="422" t="s">
        <v>1743</v>
      </c>
      <c r="B911" s="286" t="s">
        <v>1744</v>
      </c>
      <c r="C911" s="424"/>
      <c r="D911" s="425">
        <v>7</v>
      </c>
      <c r="E911" s="290" t="str">
        <f t="shared" si="15"/>
        <v/>
      </c>
    </row>
    <row r="912" ht="36" customHeight="1" spans="1:5">
      <c r="A912" s="422" t="s">
        <v>1745</v>
      </c>
      <c r="B912" s="286" t="s">
        <v>1746</v>
      </c>
      <c r="C912" s="424"/>
      <c r="D912" s="425"/>
      <c r="E912" s="290" t="str">
        <f t="shared" si="15"/>
        <v/>
      </c>
    </row>
    <row r="913" ht="36" customHeight="1" spans="1:5">
      <c r="A913" s="422" t="s">
        <v>1747</v>
      </c>
      <c r="B913" s="286" t="s">
        <v>1748</v>
      </c>
      <c r="C913" s="426">
        <v>493</v>
      </c>
      <c r="D913" s="425">
        <v>2419</v>
      </c>
      <c r="E913" s="290">
        <f t="shared" si="15"/>
        <v>3.907</v>
      </c>
    </row>
    <row r="914" ht="36" customHeight="1" spans="1:5">
      <c r="A914" s="422" t="s">
        <v>1749</v>
      </c>
      <c r="B914" s="286" t="s">
        <v>1750</v>
      </c>
      <c r="C914" s="424"/>
      <c r="D914" s="425">
        <v>8</v>
      </c>
      <c r="E914" s="290" t="str">
        <f t="shared" si="15"/>
        <v/>
      </c>
    </row>
    <row r="915" ht="36" customHeight="1" spans="1:5">
      <c r="A915" s="422" t="s">
        <v>1751</v>
      </c>
      <c r="B915" s="286" t="s">
        <v>1752</v>
      </c>
      <c r="C915" s="424"/>
      <c r="D915" s="425"/>
      <c r="E915" s="290" t="str">
        <f t="shared" si="15"/>
        <v/>
      </c>
    </row>
    <row r="916" ht="36" customHeight="1" spans="1:5">
      <c r="A916" s="422" t="s">
        <v>1753</v>
      </c>
      <c r="B916" s="286" t="s">
        <v>1754</v>
      </c>
      <c r="C916" s="424">
        <v>0</v>
      </c>
      <c r="D916" s="425"/>
      <c r="E916" s="290" t="str">
        <f t="shared" si="15"/>
        <v/>
      </c>
    </row>
    <row r="917" ht="36" customHeight="1" spans="1:5">
      <c r="A917" s="422" t="s">
        <v>1755</v>
      </c>
      <c r="B917" s="286" t="s">
        <v>1756</v>
      </c>
      <c r="C917" s="424">
        <v>0</v>
      </c>
      <c r="D917" s="425"/>
      <c r="E917" s="290" t="str">
        <f t="shared" si="15"/>
        <v/>
      </c>
    </row>
    <row r="918" ht="36" customHeight="1" spans="1:5">
      <c r="A918" s="422" t="s">
        <v>1757</v>
      </c>
      <c r="B918" s="286" t="s">
        <v>1758</v>
      </c>
      <c r="C918" s="424">
        <v>0</v>
      </c>
      <c r="D918" s="425">
        <v>1452</v>
      </c>
      <c r="E918" s="290" t="str">
        <f t="shared" si="15"/>
        <v/>
      </c>
    </row>
    <row r="919" ht="36" customHeight="1" spans="1:5">
      <c r="A919" s="422" t="s">
        <v>1759</v>
      </c>
      <c r="B919" s="286" t="s">
        <v>1760</v>
      </c>
      <c r="C919" s="426">
        <v>13</v>
      </c>
      <c r="D919" s="425"/>
      <c r="E919" s="290">
        <f t="shared" si="15"/>
        <v>-1</v>
      </c>
    </row>
    <row r="920" ht="36" customHeight="1" spans="1:5">
      <c r="A920" s="422" t="s">
        <v>1761</v>
      </c>
      <c r="B920" s="286" t="s">
        <v>1762</v>
      </c>
      <c r="C920" s="426">
        <v>9</v>
      </c>
      <c r="D920" s="425">
        <v>14</v>
      </c>
      <c r="E920" s="290">
        <f t="shared" si="15"/>
        <v>0.556</v>
      </c>
    </row>
    <row r="921" ht="36" customHeight="1" spans="1:5">
      <c r="A921" s="422" t="s">
        <v>1763</v>
      </c>
      <c r="B921" s="286" t="s">
        <v>1706</v>
      </c>
      <c r="C921" s="424">
        <v>0</v>
      </c>
      <c r="D921" s="425">
        <v>20</v>
      </c>
      <c r="E921" s="290" t="str">
        <f t="shared" si="15"/>
        <v/>
      </c>
    </row>
    <row r="922" ht="36" customHeight="1" spans="1:5">
      <c r="A922" s="422" t="s">
        <v>1764</v>
      </c>
      <c r="B922" s="286" t="s">
        <v>1765</v>
      </c>
      <c r="C922" s="424"/>
      <c r="D922" s="425"/>
      <c r="E922" s="290" t="str">
        <f t="shared" si="15"/>
        <v/>
      </c>
    </row>
    <row r="923" ht="36" customHeight="1" spans="1:5">
      <c r="A923" s="422" t="s">
        <v>1766</v>
      </c>
      <c r="B923" s="286" t="s">
        <v>1767</v>
      </c>
      <c r="C923" s="426">
        <v>20</v>
      </c>
      <c r="D923" s="425">
        <v>20</v>
      </c>
      <c r="E923" s="290">
        <f t="shared" si="15"/>
        <v>0</v>
      </c>
    </row>
    <row r="924" ht="36" customHeight="1" spans="1:5">
      <c r="A924" s="422" t="s">
        <v>1768</v>
      </c>
      <c r="B924" s="286" t="s">
        <v>1769</v>
      </c>
      <c r="C924" s="424">
        <v>0</v>
      </c>
      <c r="D924" s="425"/>
      <c r="E924" s="290" t="str">
        <f t="shared" si="15"/>
        <v/>
      </c>
    </row>
    <row r="925" ht="36" customHeight="1" spans="1:5">
      <c r="A925" s="422" t="s">
        <v>1770</v>
      </c>
      <c r="B925" s="286" t="s">
        <v>1771</v>
      </c>
      <c r="C925" s="424">
        <v>0</v>
      </c>
      <c r="D925" s="425"/>
      <c r="E925" s="290" t="str">
        <f t="shared" si="15"/>
        <v/>
      </c>
    </row>
    <row r="926" ht="36" customHeight="1" spans="1:5">
      <c r="A926" s="422" t="s">
        <v>1772</v>
      </c>
      <c r="B926" s="286" t="s">
        <v>1773</v>
      </c>
      <c r="C926" s="426">
        <v>690</v>
      </c>
      <c r="D926" s="425">
        <v>6918</v>
      </c>
      <c r="E926" s="290">
        <f t="shared" si="15"/>
        <v>9.026</v>
      </c>
    </row>
    <row r="927" ht="36" customHeight="1" spans="1:5">
      <c r="A927" s="418" t="s">
        <v>1774</v>
      </c>
      <c r="B927" s="282" t="s">
        <v>1775</v>
      </c>
      <c r="C927" s="421"/>
      <c r="D927" s="420">
        <v>135</v>
      </c>
      <c r="E927" s="290" t="str">
        <f t="shared" si="15"/>
        <v/>
      </c>
    </row>
    <row r="928" ht="36" customHeight="1" spans="1:5">
      <c r="A928" s="422" t="s">
        <v>1776</v>
      </c>
      <c r="B928" s="286" t="s">
        <v>206</v>
      </c>
      <c r="C928" s="424"/>
      <c r="D928" s="425"/>
      <c r="E928" s="290" t="str">
        <f t="shared" si="15"/>
        <v/>
      </c>
    </row>
    <row r="929" ht="36" customHeight="1" spans="1:5">
      <c r="A929" s="422" t="s">
        <v>1777</v>
      </c>
      <c r="B929" s="286" t="s">
        <v>208</v>
      </c>
      <c r="C929" s="424">
        <v>0</v>
      </c>
      <c r="D929" s="425"/>
      <c r="E929" s="290" t="str">
        <f t="shared" si="15"/>
        <v/>
      </c>
    </row>
    <row r="930" ht="36" customHeight="1" spans="1:5">
      <c r="A930" s="422" t="s">
        <v>1778</v>
      </c>
      <c r="B930" s="286" t="s">
        <v>210</v>
      </c>
      <c r="C930" s="424">
        <v>0</v>
      </c>
      <c r="D930" s="425"/>
      <c r="E930" s="290" t="str">
        <f t="shared" si="15"/>
        <v/>
      </c>
    </row>
    <row r="931" ht="36" customHeight="1" spans="1:5">
      <c r="A931" s="422" t="s">
        <v>1779</v>
      </c>
      <c r="B931" s="286" t="s">
        <v>1780</v>
      </c>
      <c r="C931" s="424"/>
      <c r="D931" s="425"/>
      <c r="E931" s="290" t="str">
        <f t="shared" si="15"/>
        <v/>
      </c>
    </row>
    <row r="932" ht="36" customHeight="1" spans="1:5">
      <c r="A932" s="422" t="s">
        <v>1781</v>
      </c>
      <c r="B932" s="286" t="s">
        <v>1782</v>
      </c>
      <c r="C932" s="424">
        <v>0</v>
      </c>
      <c r="D932" s="425"/>
      <c r="E932" s="290" t="str">
        <f t="shared" si="15"/>
        <v/>
      </c>
    </row>
    <row r="933" ht="36" customHeight="1" spans="1:5">
      <c r="A933" s="422" t="s">
        <v>1783</v>
      </c>
      <c r="B933" s="286" t="s">
        <v>1784</v>
      </c>
      <c r="C933" s="424">
        <v>0</v>
      </c>
      <c r="D933" s="425"/>
      <c r="E933" s="290" t="str">
        <f t="shared" si="15"/>
        <v/>
      </c>
    </row>
    <row r="934" ht="36" customHeight="1" spans="1:5">
      <c r="A934" s="422" t="s">
        <v>1785</v>
      </c>
      <c r="B934" s="286" t="s">
        <v>1786</v>
      </c>
      <c r="C934" s="424"/>
      <c r="D934" s="425"/>
      <c r="E934" s="290" t="str">
        <f t="shared" si="15"/>
        <v/>
      </c>
    </row>
    <row r="935" ht="36" customHeight="1" spans="1:5">
      <c r="A935" s="422" t="s">
        <v>1787</v>
      </c>
      <c r="B935" s="286" t="s">
        <v>1788</v>
      </c>
      <c r="C935" s="424">
        <v>0</v>
      </c>
      <c r="D935" s="425"/>
      <c r="E935" s="290" t="str">
        <f t="shared" si="15"/>
        <v/>
      </c>
    </row>
    <row r="936" ht="36" customHeight="1" spans="1:5">
      <c r="A936" s="422" t="s">
        <v>1789</v>
      </c>
      <c r="B936" s="286" t="s">
        <v>1790</v>
      </c>
      <c r="C936" s="424"/>
      <c r="D936" s="425"/>
      <c r="E936" s="290" t="str">
        <f t="shared" si="15"/>
        <v/>
      </c>
    </row>
    <row r="937" ht="36" customHeight="1" spans="1:5">
      <c r="A937" s="422" t="s">
        <v>1791</v>
      </c>
      <c r="B937" s="286" t="s">
        <v>1792</v>
      </c>
      <c r="C937" s="424"/>
      <c r="D937" s="425">
        <v>135</v>
      </c>
      <c r="E937" s="290" t="str">
        <f t="shared" si="15"/>
        <v/>
      </c>
    </row>
    <row r="938" ht="36" customHeight="1" spans="1:5">
      <c r="A938" s="418" t="s">
        <v>1793</v>
      </c>
      <c r="B938" s="282" t="s">
        <v>1794</v>
      </c>
      <c r="C938" s="421"/>
      <c r="D938" s="420"/>
      <c r="E938" s="290" t="str">
        <f t="shared" si="15"/>
        <v/>
      </c>
    </row>
    <row r="939" ht="36" customHeight="1" spans="1:5">
      <c r="A939" s="422" t="s">
        <v>1795</v>
      </c>
      <c r="B939" s="286" t="s">
        <v>1796</v>
      </c>
      <c r="C939" s="424">
        <v>0</v>
      </c>
      <c r="D939" s="425"/>
      <c r="E939" s="290" t="str">
        <f t="shared" si="15"/>
        <v/>
      </c>
    </row>
    <row r="940" ht="36" customHeight="1" spans="1:5">
      <c r="A940" s="422" t="s">
        <v>1797</v>
      </c>
      <c r="B940" s="286" t="s">
        <v>1798</v>
      </c>
      <c r="C940" s="424">
        <v>0</v>
      </c>
      <c r="D940" s="425"/>
      <c r="E940" s="290" t="str">
        <f t="shared" si="15"/>
        <v/>
      </c>
    </row>
    <row r="941" ht="36" customHeight="1" spans="1:5">
      <c r="A941" s="422" t="s">
        <v>1799</v>
      </c>
      <c r="B941" s="286" t="s">
        <v>1800</v>
      </c>
      <c r="C941" s="424">
        <v>0</v>
      </c>
      <c r="D941" s="425"/>
      <c r="E941" s="290" t="str">
        <f t="shared" si="15"/>
        <v/>
      </c>
    </row>
    <row r="942" ht="36" customHeight="1" spans="1:5">
      <c r="A942" s="422" t="s">
        <v>1801</v>
      </c>
      <c r="B942" s="286" t="s">
        <v>1802</v>
      </c>
      <c r="C942" s="424"/>
      <c r="D942" s="425"/>
      <c r="E942" s="290" t="str">
        <f t="shared" si="15"/>
        <v/>
      </c>
    </row>
    <row r="943" ht="36" customHeight="1" spans="1:5">
      <c r="A943" s="422" t="s">
        <v>1803</v>
      </c>
      <c r="B943" s="286" t="s">
        <v>1804</v>
      </c>
      <c r="C943" s="424">
        <v>0</v>
      </c>
      <c r="D943" s="425"/>
      <c r="E943" s="290" t="str">
        <f t="shared" si="15"/>
        <v/>
      </c>
    </row>
    <row r="944" ht="36" customHeight="1" spans="1:5">
      <c r="A944" s="422" t="s">
        <v>1805</v>
      </c>
      <c r="B944" s="286" t="s">
        <v>1806</v>
      </c>
      <c r="C944" s="424"/>
      <c r="D944" s="425"/>
      <c r="E944" s="290" t="str">
        <f t="shared" si="15"/>
        <v/>
      </c>
    </row>
    <row r="945" ht="36" customHeight="1" spans="1:5">
      <c r="A945" s="418" t="s">
        <v>1807</v>
      </c>
      <c r="B945" s="282" t="s">
        <v>1808</v>
      </c>
      <c r="C945" s="426">
        <v>2</v>
      </c>
      <c r="D945" s="420">
        <v>218</v>
      </c>
      <c r="E945" s="290">
        <f t="shared" si="15"/>
        <v>108</v>
      </c>
    </row>
    <row r="946" ht="36" customHeight="1" spans="1:5">
      <c r="A946" s="422" t="s">
        <v>1809</v>
      </c>
      <c r="B946" s="286" t="s">
        <v>1810</v>
      </c>
      <c r="C946" s="424">
        <v>0</v>
      </c>
      <c r="D946" s="425"/>
      <c r="E946" s="290" t="str">
        <f t="shared" si="15"/>
        <v/>
      </c>
    </row>
    <row r="947" ht="36" customHeight="1" spans="1:5">
      <c r="A947" s="422" t="s">
        <v>1811</v>
      </c>
      <c r="B947" s="286" t="s">
        <v>1812</v>
      </c>
      <c r="C947" s="424">
        <v>0</v>
      </c>
      <c r="D947" s="425"/>
      <c r="E947" s="290" t="str">
        <f t="shared" si="15"/>
        <v/>
      </c>
    </row>
    <row r="948" ht="36" customHeight="1" spans="1:5">
      <c r="A948" s="422" t="s">
        <v>1813</v>
      </c>
      <c r="B948" s="286" t="s">
        <v>1814</v>
      </c>
      <c r="C948" s="426">
        <v>2</v>
      </c>
      <c r="D948" s="425">
        <v>218</v>
      </c>
      <c r="E948" s="290">
        <f t="shared" si="15"/>
        <v>108</v>
      </c>
    </row>
    <row r="949" ht="36" customHeight="1" spans="1:5">
      <c r="A949" s="422" t="s">
        <v>1815</v>
      </c>
      <c r="B949" s="286" t="s">
        <v>1816</v>
      </c>
      <c r="C949" s="424"/>
      <c r="D949" s="425"/>
      <c r="E949" s="290" t="str">
        <f t="shared" si="15"/>
        <v/>
      </c>
    </row>
    <row r="950" ht="36" customHeight="1" spans="1:5">
      <c r="A950" s="422" t="s">
        <v>1817</v>
      </c>
      <c r="B950" s="286" t="s">
        <v>1818</v>
      </c>
      <c r="C950" s="424">
        <v>0</v>
      </c>
      <c r="D950" s="425"/>
      <c r="E950" s="290" t="str">
        <f t="shared" si="15"/>
        <v/>
      </c>
    </row>
    <row r="951" ht="36" customHeight="1" spans="1:5">
      <c r="A951" s="422" t="s">
        <v>1819</v>
      </c>
      <c r="B951" s="286" t="s">
        <v>1820</v>
      </c>
      <c r="C951" s="424">
        <v>0</v>
      </c>
      <c r="D951" s="425"/>
      <c r="E951" s="290" t="str">
        <f t="shared" si="15"/>
        <v/>
      </c>
    </row>
    <row r="952" ht="36" customHeight="1" spans="1:5">
      <c r="A952" s="418" t="s">
        <v>1821</v>
      </c>
      <c r="B952" s="282" t="s">
        <v>1822</v>
      </c>
      <c r="C952" s="421">
        <f>SUM(C953:C954)</f>
        <v>0</v>
      </c>
      <c r="D952" s="420"/>
      <c r="E952" s="290" t="str">
        <f t="shared" si="15"/>
        <v/>
      </c>
    </row>
    <row r="953" ht="36" customHeight="1" spans="1:5">
      <c r="A953" s="422" t="s">
        <v>1823</v>
      </c>
      <c r="B953" s="286" t="s">
        <v>1824</v>
      </c>
      <c r="C953" s="424">
        <v>0</v>
      </c>
      <c r="D953" s="425"/>
      <c r="E953" s="290" t="str">
        <f t="shared" si="15"/>
        <v/>
      </c>
    </row>
    <row r="954" ht="36" customHeight="1" spans="1:5">
      <c r="A954" s="422" t="s">
        <v>1825</v>
      </c>
      <c r="B954" s="286" t="s">
        <v>1826</v>
      </c>
      <c r="C954" s="424">
        <v>0</v>
      </c>
      <c r="D954" s="425"/>
      <c r="E954" s="290" t="str">
        <f t="shared" si="15"/>
        <v/>
      </c>
    </row>
    <row r="955" ht="36" customHeight="1" spans="1:5">
      <c r="A955" s="418" t="s">
        <v>1827</v>
      </c>
      <c r="B955" s="282" t="s">
        <v>1828</v>
      </c>
      <c r="C955" s="433">
        <v>110</v>
      </c>
      <c r="D955" s="420"/>
      <c r="E955" s="290">
        <f t="shared" si="15"/>
        <v>-1</v>
      </c>
    </row>
    <row r="956" ht="36" customHeight="1" spans="1:5">
      <c r="A956" s="422" t="s">
        <v>1829</v>
      </c>
      <c r="B956" s="286" t="s">
        <v>1830</v>
      </c>
      <c r="C956" s="424">
        <v>0</v>
      </c>
      <c r="D956" s="425"/>
      <c r="E956" s="290" t="str">
        <f t="shared" si="15"/>
        <v/>
      </c>
    </row>
    <row r="957" ht="36" customHeight="1" spans="1:5">
      <c r="A957" s="422" t="s">
        <v>1831</v>
      </c>
      <c r="B957" s="286" t="s">
        <v>1832</v>
      </c>
      <c r="C957" s="426">
        <v>110</v>
      </c>
      <c r="D957" s="425"/>
      <c r="E957" s="290">
        <f t="shared" si="15"/>
        <v>-1</v>
      </c>
    </row>
    <row r="958" ht="36" customHeight="1" spans="1:5">
      <c r="A958" s="418" t="s">
        <v>1833</v>
      </c>
      <c r="B958" s="438" t="s">
        <v>586</v>
      </c>
      <c r="C958" s="444"/>
      <c r="D958" s="444"/>
      <c r="E958" s="290" t="str">
        <f t="shared" si="15"/>
        <v/>
      </c>
    </row>
    <row r="959" ht="36" customHeight="1" spans="1:5">
      <c r="A959" s="418" t="s">
        <v>1834</v>
      </c>
      <c r="B959" s="438" t="s">
        <v>1835</v>
      </c>
      <c r="C959" s="444"/>
      <c r="D959" s="444"/>
      <c r="E959" s="290" t="str">
        <f t="shared" si="15"/>
        <v/>
      </c>
    </row>
    <row r="960" ht="36" customHeight="1" spans="1:5">
      <c r="A960" s="418" t="s">
        <v>162</v>
      </c>
      <c r="B960" s="282" t="s">
        <v>163</v>
      </c>
      <c r="C960" s="421">
        <v>19229</v>
      </c>
      <c r="D960" s="420">
        <v>2708</v>
      </c>
      <c r="E960" s="290">
        <f t="shared" si="15"/>
        <v>-0.859</v>
      </c>
    </row>
    <row r="961" ht="36" customHeight="1" spans="1:5">
      <c r="A961" s="418" t="s">
        <v>1836</v>
      </c>
      <c r="B961" s="282" t="s">
        <v>1837</v>
      </c>
      <c r="C961" s="421">
        <f>SUM(C962:C983)</f>
        <v>3354</v>
      </c>
      <c r="D961" s="420">
        <v>2704</v>
      </c>
      <c r="E961" s="290">
        <f t="shared" si="15"/>
        <v>-0.194</v>
      </c>
    </row>
    <row r="962" ht="36" customHeight="1" spans="1:5">
      <c r="A962" s="422" t="s">
        <v>1838</v>
      </c>
      <c r="B962" s="286" t="s">
        <v>206</v>
      </c>
      <c r="C962" s="426">
        <v>443</v>
      </c>
      <c r="D962" s="425">
        <v>533</v>
      </c>
      <c r="E962" s="290">
        <f t="shared" si="15"/>
        <v>0.203</v>
      </c>
    </row>
    <row r="963" ht="36" customHeight="1" spans="1:5">
      <c r="A963" s="422" t="s">
        <v>1839</v>
      </c>
      <c r="B963" s="286" t="s">
        <v>208</v>
      </c>
      <c r="C963" s="424"/>
      <c r="D963" s="425"/>
      <c r="E963" s="290" t="str">
        <f t="shared" si="15"/>
        <v/>
      </c>
    </row>
    <row r="964" ht="36" customHeight="1" spans="1:5">
      <c r="A964" s="422" t="s">
        <v>1840</v>
      </c>
      <c r="B964" s="286" t="s">
        <v>210</v>
      </c>
      <c r="C964" s="424"/>
      <c r="D964" s="425"/>
      <c r="E964" s="290" t="str">
        <f t="shared" si="15"/>
        <v/>
      </c>
    </row>
    <row r="965" ht="36" customHeight="1" spans="1:5">
      <c r="A965" s="422" t="s">
        <v>1841</v>
      </c>
      <c r="B965" s="286" t="s">
        <v>1842</v>
      </c>
      <c r="C965" s="426">
        <f>50+280</f>
        <v>330</v>
      </c>
      <c r="D965" s="425">
        <v>421</v>
      </c>
      <c r="E965" s="290">
        <f t="shared" ref="E965:E1028" si="16">IF(C965&gt;0,D965/C965-1,IF(C965&lt;0,-(D965/C965-1),""))</f>
        <v>0.276</v>
      </c>
    </row>
    <row r="966" ht="36" customHeight="1" spans="1:5">
      <c r="A966" s="422" t="s">
        <v>1843</v>
      </c>
      <c r="B966" s="286" t="s">
        <v>1844</v>
      </c>
      <c r="C966" s="426">
        <f>2534.182494-454</f>
        <v>2080</v>
      </c>
      <c r="D966" s="425">
        <v>1566</v>
      </c>
      <c r="E966" s="290">
        <f t="shared" si="16"/>
        <v>-0.247</v>
      </c>
    </row>
    <row r="967" ht="36" customHeight="1" spans="1:5">
      <c r="A967" s="422" t="s">
        <v>1845</v>
      </c>
      <c r="B967" s="286" t="s">
        <v>1846</v>
      </c>
      <c r="C967" s="424"/>
      <c r="D967" s="425">
        <v>3</v>
      </c>
      <c r="E967" s="290" t="str">
        <f t="shared" si="16"/>
        <v/>
      </c>
    </row>
    <row r="968" ht="36" customHeight="1" spans="1:5">
      <c r="A968" s="422" t="s">
        <v>1847</v>
      </c>
      <c r="B968" s="286" t="s">
        <v>1848</v>
      </c>
      <c r="C968" s="426">
        <v>15</v>
      </c>
      <c r="D968" s="425">
        <v>24</v>
      </c>
      <c r="E968" s="290">
        <f t="shared" si="16"/>
        <v>0.6</v>
      </c>
    </row>
    <row r="969" ht="36" customHeight="1" spans="1:5">
      <c r="A969" s="422" t="s">
        <v>1849</v>
      </c>
      <c r="B969" s="286" t="s">
        <v>1850</v>
      </c>
      <c r="C969" s="424">
        <v>0</v>
      </c>
      <c r="D969" s="425"/>
      <c r="E969" s="290" t="str">
        <f t="shared" si="16"/>
        <v/>
      </c>
    </row>
    <row r="970" ht="36" customHeight="1" spans="1:5">
      <c r="A970" s="422" t="s">
        <v>1851</v>
      </c>
      <c r="B970" s="286" t="s">
        <v>1852</v>
      </c>
      <c r="C970" s="426">
        <f>109.975+274</f>
        <v>384</v>
      </c>
      <c r="D970" s="425">
        <v>97</v>
      </c>
      <c r="E970" s="290">
        <f t="shared" si="16"/>
        <v>-0.747</v>
      </c>
    </row>
    <row r="971" ht="36" customHeight="1" spans="1:5">
      <c r="A971" s="422" t="s">
        <v>1853</v>
      </c>
      <c r="B971" s="286" t="s">
        <v>1854</v>
      </c>
      <c r="C971" s="424"/>
      <c r="D971" s="425"/>
      <c r="E971" s="290" t="str">
        <f t="shared" si="16"/>
        <v/>
      </c>
    </row>
    <row r="972" ht="36" customHeight="1" spans="1:5">
      <c r="A972" s="422" t="s">
        <v>1855</v>
      </c>
      <c r="B972" s="286" t="s">
        <v>1856</v>
      </c>
      <c r="C972" s="424"/>
      <c r="D972" s="425"/>
      <c r="E972" s="290" t="str">
        <f t="shared" si="16"/>
        <v/>
      </c>
    </row>
    <row r="973" ht="36" customHeight="1" spans="1:5">
      <c r="A973" s="422" t="s">
        <v>1857</v>
      </c>
      <c r="B973" s="286" t="s">
        <v>1858</v>
      </c>
      <c r="C973" s="424"/>
      <c r="D973" s="425"/>
      <c r="E973" s="290" t="str">
        <f t="shared" si="16"/>
        <v/>
      </c>
    </row>
    <row r="974" ht="36" customHeight="1" spans="1:5">
      <c r="A974" s="422" t="s">
        <v>1859</v>
      </c>
      <c r="B974" s="286" t="s">
        <v>1860</v>
      </c>
      <c r="C974" s="424"/>
      <c r="D974" s="425"/>
      <c r="E974" s="290" t="str">
        <f t="shared" si="16"/>
        <v/>
      </c>
    </row>
    <row r="975" ht="36" customHeight="1" spans="1:5">
      <c r="A975" s="422" t="s">
        <v>1861</v>
      </c>
      <c r="B975" s="286" t="s">
        <v>1862</v>
      </c>
      <c r="C975" s="424"/>
      <c r="D975" s="425"/>
      <c r="E975" s="290" t="str">
        <f t="shared" si="16"/>
        <v/>
      </c>
    </row>
    <row r="976" ht="36" customHeight="1" spans="1:5">
      <c r="A976" s="422" t="s">
        <v>1863</v>
      </c>
      <c r="B976" s="286" t="s">
        <v>1864</v>
      </c>
      <c r="C976" s="424"/>
      <c r="D976" s="425"/>
      <c r="E976" s="290" t="str">
        <f t="shared" si="16"/>
        <v/>
      </c>
    </row>
    <row r="977" ht="36" customHeight="1" spans="1:5">
      <c r="A977" s="422" t="s">
        <v>1865</v>
      </c>
      <c r="B977" s="286" t="s">
        <v>1866</v>
      </c>
      <c r="C977" s="424">
        <v>0</v>
      </c>
      <c r="D977" s="425"/>
      <c r="E977" s="290" t="str">
        <f t="shared" si="16"/>
        <v/>
      </c>
    </row>
    <row r="978" ht="36" customHeight="1" spans="1:5">
      <c r="A978" s="422" t="s">
        <v>1867</v>
      </c>
      <c r="B978" s="286" t="s">
        <v>1868</v>
      </c>
      <c r="C978" s="424"/>
      <c r="D978" s="425"/>
      <c r="E978" s="290" t="str">
        <f t="shared" si="16"/>
        <v/>
      </c>
    </row>
    <row r="979" ht="36" customHeight="1" spans="1:5">
      <c r="A979" s="422" t="s">
        <v>1869</v>
      </c>
      <c r="B979" s="286" t="s">
        <v>1870</v>
      </c>
      <c r="C979" s="424">
        <v>0</v>
      </c>
      <c r="D979" s="425"/>
      <c r="E979" s="290" t="str">
        <f t="shared" si="16"/>
        <v/>
      </c>
    </row>
    <row r="980" ht="36" customHeight="1" spans="1:5">
      <c r="A980" s="422" t="s">
        <v>1871</v>
      </c>
      <c r="B980" s="286" t="s">
        <v>1872</v>
      </c>
      <c r="C980" s="424"/>
      <c r="D980" s="425"/>
      <c r="E980" s="290" t="str">
        <f t="shared" si="16"/>
        <v/>
      </c>
    </row>
    <row r="981" ht="36" customHeight="1" spans="1:5">
      <c r="A981" s="422" t="s">
        <v>1873</v>
      </c>
      <c r="B981" s="286" t="s">
        <v>1874</v>
      </c>
      <c r="C981" s="424"/>
      <c r="D981" s="425"/>
      <c r="E981" s="290" t="str">
        <f t="shared" si="16"/>
        <v/>
      </c>
    </row>
    <row r="982" ht="36" customHeight="1" spans="1:5">
      <c r="A982" s="422" t="s">
        <v>1875</v>
      </c>
      <c r="B982" s="286" t="s">
        <v>1876</v>
      </c>
      <c r="C982" s="424"/>
      <c r="D982" s="425"/>
      <c r="E982" s="290" t="str">
        <f t="shared" si="16"/>
        <v/>
      </c>
    </row>
    <row r="983" ht="36" customHeight="1" spans="1:5">
      <c r="A983" s="422" t="s">
        <v>1877</v>
      </c>
      <c r="B983" s="286" t="s">
        <v>1878</v>
      </c>
      <c r="C983" s="426">
        <f>102.1857</f>
        <v>102</v>
      </c>
      <c r="D983" s="425">
        <v>60</v>
      </c>
      <c r="E983" s="290">
        <f t="shared" si="16"/>
        <v>-0.412</v>
      </c>
    </row>
    <row r="984" ht="36" customHeight="1" spans="1:5">
      <c r="A984" s="418" t="s">
        <v>1879</v>
      </c>
      <c r="B984" s="282" t="s">
        <v>1880</v>
      </c>
      <c r="C984" s="426">
        <v>15875</v>
      </c>
      <c r="D984" s="420"/>
      <c r="E984" s="290">
        <f t="shared" si="16"/>
        <v>-1</v>
      </c>
    </row>
    <row r="985" ht="36" customHeight="1" spans="1:5">
      <c r="A985" s="422" t="s">
        <v>1881</v>
      </c>
      <c r="B985" s="286" t="s">
        <v>206</v>
      </c>
      <c r="C985" s="424">
        <v>0</v>
      </c>
      <c r="D985" s="425"/>
      <c r="E985" s="290" t="str">
        <f t="shared" si="16"/>
        <v/>
      </c>
    </row>
    <row r="986" ht="36" customHeight="1" spans="1:5">
      <c r="A986" s="422" t="s">
        <v>1882</v>
      </c>
      <c r="B986" s="286" t="s">
        <v>208</v>
      </c>
      <c r="C986" s="424">
        <v>0</v>
      </c>
      <c r="D986" s="425"/>
      <c r="E986" s="290" t="str">
        <f t="shared" si="16"/>
        <v/>
      </c>
    </row>
    <row r="987" ht="36" customHeight="1" spans="1:5">
      <c r="A987" s="422" t="s">
        <v>1883</v>
      </c>
      <c r="B987" s="286" t="s">
        <v>210</v>
      </c>
      <c r="C987" s="424">
        <v>0</v>
      </c>
      <c r="D987" s="425"/>
      <c r="E987" s="290" t="str">
        <f t="shared" si="16"/>
        <v/>
      </c>
    </row>
    <row r="988" ht="36" customHeight="1" spans="1:5">
      <c r="A988" s="422" t="s">
        <v>1884</v>
      </c>
      <c r="B988" s="286" t="s">
        <v>1885</v>
      </c>
      <c r="C988" s="424"/>
      <c r="D988" s="425"/>
      <c r="E988" s="290" t="str">
        <f t="shared" si="16"/>
        <v/>
      </c>
    </row>
    <row r="989" ht="36" customHeight="1" spans="1:5">
      <c r="A989" s="422" t="s">
        <v>1886</v>
      </c>
      <c r="B989" s="286" t="s">
        <v>1887</v>
      </c>
      <c r="C989" s="424">
        <v>0</v>
      </c>
      <c r="D989" s="425"/>
      <c r="E989" s="290" t="str">
        <f t="shared" si="16"/>
        <v/>
      </c>
    </row>
    <row r="990" ht="36" customHeight="1" spans="1:5">
      <c r="A990" s="422" t="s">
        <v>1888</v>
      </c>
      <c r="B990" s="286" t="s">
        <v>1889</v>
      </c>
      <c r="C990" s="424"/>
      <c r="D990" s="425"/>
      <c r="E990" s="290" t="str">
        <f t="shared" si="16"/>
        <v/>
      </c>
    </row>
    <row r="991" ht="36" customHeight="1" spans="1:5">
      <c r="A991" s="422" t="s">
        <v>1890</v>
      </c>
      <c r="B991" s="286" t="s">
        <v>1891</v>
      </c>
      <c r="C991" s="424"/>
      <c r="D991" s="425"/>
      <c r="E991" s="290" t="str">
        <f t="shared" si="16"/>
        <v/>
      </c>
    </row>
    <row r="992" ht="36" customHeight="1" spans="1:5">
      <c r="A992" s="422" t="s">
        <v>1892</v>
      </c>
      <c r="B992" s="286" t="s">
        <v>1893</v>
      </c>
      <c r="C992" s="424">
        <v>0</v>
      </c>
      <c r="D992" s="425"/>
      <c r="E992" s="290" t="str">
        <f t="shared" si="16"/>
        <v/>
      </c>
    </row>
    <row r="993" ht="36" customHeight="1" spans="1:5">
      <c r="A993" s="422" t="s">
        <v>1894</v>
      </c>
      <c r="B993" s="286" t="s">
        <v>1895</v>
      </c>
      <c r="C993" s="426">
        <v>15875</v>
      </c>
      <c r="D993" s="425"/>
      <c r="E993" s="290">
        <f t="shared" si="16"/>
        <v>-1</v>
      </c>
    </row>
    <row r="994" ht="36" customHeight="1" spans="1:5">
      <c r="A994" s="418" t="s">
        <v>1896</v>
      </c>
      <c r="B994" s="282" t="s">
        <v>1897</v>
      </c>
      <c r="C994" s="421"/>
      <c r="D994" s="420">
        <v>4</v>
      </c>
      <c r="E994" s="290" t="str">
        <f t="shared" si="16"/>
        <v/>
      </c>
    </row>
    <row r="995" ht="36" customHeight="1" spans="1:5">
      <c r="A995" s="422" t="s">
        <v>1898</v>
      </c>
      <c r="B995" s="286" t="s">
        <v>206</v>
      </c>
      <c r="C995" s="424">
        <v>0</v>
      </c>
      <c r="D995" s="425"/>
      <c r="E995" s="290" t="str">
        <f t="shared" si="16"/>
        <v/>
      </c>
    </row>
    <row r="996" ht="36" customHeight="1" spans="1:5">
      <c r="A996" s="422" t="s">
        <v>1899</v>
      </c>
      <c r="B996" s="286" t="s">
        <v>208</v>
      </c>
      <c r="C996" s="424">
        <v>0</v>
      </c>
      <c r="D996" s="425"/>
      <c r="E996" s="290" t="str">
        <f t="shared" si="16"/>
        <v/>
      </c>
    </row>
    <row r="997" ht="36" customHeight="1" spans="1:5">
      <c r="A997" s="422" t="s">
        <v>1900</v>
      </c>
      <c r="B997" s="286" t="s">
        <v>210</v>
      </c>
      <c r="C997" s="424">
        <v>0</v>
      </c>
      <c r="D997" s="425"/>
      <c r="E997" s="290" t="str">
        <f t="shared" si="16"/>
        <v/>
      </c>
    </row>
    <row r="998" ht="36" customHeight="1" spans="1:5">
      <c r="A998" s="422" t="s">
        <v>1901</v>
      </c>
      <c r="B998" s="286" t="s">
        <v>1902</v>
      </c>
      <c r="C998" s="424">
        <v>0</v>
      </c>
      <c r="D998" s="425"/>
      <c r="E998" s="290" t="str">
        <f t="shared" si="16"/>
        <v/>
      </c>
    </row>
    <row r="999" ht="36" customHeight="1" spans="1:5">
      <c r="A999" s="422" t="s">
        <v>1903</v>
      </c>
      <c r="B999" s="286" t="s">
        <v>1904</v>
      </c>
      <c r="C999" s="424">
        <v>0</v>
      </c>
      <c r="D999" s="425"/>
      <c r="E999" s="290" t="str">
        <f t="shared" si="16"/>
        <v/>
      </c>
    </row>
    <row r="1000" ht="36" customHeight="1" spans="1:5">
      <c r="A1000" s="422" t="s">
        <v>1905</v>
      </c>
      <c r="B1000" s="286" t="s">
        <v>1906</v>
      </c>
      <c r="C1000" s="424">
        <v>0</v>
      </c>
      <c r="D1000" s="425"/>
      <c r="E1000" s="290" t="str">
        <f t="shared" si="16"/>
        <v/>
      </c>
    </row>
    <row r="1001" ht="36" customHeight="1" spans="1:5">
      <c r="A1001" s="422" t="s">
        <v>1907</v>
      </c>
      <c r="B1001" s="286" t="s">
        <v>1908</v>
      </c>
      <c r="C1001" s="424"/>
      <c r="D1001" s="425">
        <v>4</v>
      </c>
      <c r="E1001" s="290" t="str">
        <f t="shared" si="16"/>
        <v/>
      </c>
    </row>
    <row r="1002" ht="36" customHeight="1" spans="1:5">
      <c r="A1002" s="422" t="s">
        <v>1909</v>
      </c>
      <c r="B1002" s="286" t="s">
        <v>1910</v>
      </c>
      <c r="C1002" s="424"/>
      <c r="D1002" s="425"/>
      <c r="E1002" s="290" t="str">
        <f t="shared" si="16"/>
        <v/>
      </c>
    </row>
    <row r="1003" ht="36" customHeight="1" spans="1:5">
      <c r="A1003" s="422" t="s">
        <v>1911</v>
      </c>
      <c r="B1003" s="286" t="s">
        <v>1912</v>
      </c>
      <c r="C1003" s="424"/>
      <c r="D1003" s="425"/>
      <c r="E1003" s="290" t="str">
        <f t="shared" si="16"/>
        <v/>
      </c>
    </row>
    <row r="1004" ht="36" customHeight="1" spans="1:5">
      <c r="A1004" s="418" t="s">
        <v>1913</v>
      </c>
      <c r="B1004" s="282" t="s">
        <v>1914</v>
      </c>
      <c r="C1004" s="421">
        <f>SUM(C1005:C1008)</f>
        <v>0</v>
      </c>
      <c r="D1004" s="420"/>
      <c r="E1004" s="290" t="str">
        <f t="shared" si="16"/>
        <v/>
      </c>
    </row>
    <row r="1005" ht="36" customHeight="1" spans="1:5">
      <c r="A1005" s="422" t="s">
        <v>1915</v>
      </c>
      <c r="B1005" s="286" t="s">
        <v>1916</v>
      </c>
      <c r="C1005" s="424">
        <v>0</v>
      </c>
      <c r="D1005" s="425"/>
      <c r="E1005" s="290" t="str">
        <f t="shared" si="16"/>
        <v/>
      </c>
    </row>
    <row r="1006" ht="36" customHeight="1" spans="1:5">
      <c r="A1006" s="422" t="s">
        <v>1917</v>
      </c>
      <c r="B1006" s="286" t="s">
        <v>1918</v>
      </c>
      <c r="C1006" s="424">
        <v>0</v>
      </c>
      <c r="D1006" s="425"/>
      <c r="E1006" s="290" t="str">
        <f t="shared" si="16"/>
        <v/>
      </c>
    </row>
    <row r="1007" ht="36" customHeight="1" spans="1:5">
      <c r="A1007" s="422" t="s">
        <v>1919</v>
      </c>
      <c r="B1007" s="286" t="s">
        <v>1920</v>
      </c>
      <c r="C1007" s="424">
        <v>0</v>
      </c>
      <c r="D1007" s="425"/>
      <c r="E1007" s="290" t="str">
        <f t="shared" si="16"/>
        <v/>
      </c>
    </row>
    <row r="1008" ht="36" customHeight="1" spans="1:5">
      <c r="A1008" s="422" t="s">
        <v>1921</v>
      </c>
      <c r="B1008" s="286" t="s">
        <v>1922</v>
      </c>
      <c r="C1008" s="424">
        <v>0</v>
      </c>
      <c r="D1008" s="425"/>
      <c r="E1008" s="290" t="str">
        <f t="shared" si="16"/>
        <v/>
      </c>
    </row>
    <row r="1009" ht="36" customHeight="1" spans="1:5">
      <c r="A1009" s="418" t="s">
        <v>1923</v>
      </c>
      <c r="B1009" s="282" t="s">
        <v>1924</v>
      </c>
      <c r="C1009" s="421">
        <f>SUM(C1010:C1015)</f>
        <v>0</v>
      </c>
      <c r="D1009" s="420"/>
      <c r="E1009" s="290" t="str">
        <f t="shared" si="16"/>
        <v/>
      </c>
    </row>
    <row r="1010" ht="36" customHeight="1" spans="1:5">
      <c r="A1010" s="422" t="s">
        <v>1925</v>
      </c>
      <c r="B1010" s="286" t="s">
        <v>206</v>
      </c>
      <c r="C1010" s="424">
        <v>0</v>
      </c>
      <c r="D1010" s="425"/>
      <c r="E1010" s="290" t="str">
        <f t="shared" si="16"/>
        <v/>
      </c>
    </row>
    <row r="1011" ht="36" customHeight="1" spans="1:5">
      <c r="A1011" s="422" t="s">
        <v>1926</v>
      </c>
      <c r="B1011" s="286" t="s">
        <v>208</v>
      </c>
      <c r="C1011" s="424">
        <v>0</v>
      </c>
      <c r="D1011" s="425"/>
      <c r="E1011" s="290" t="str">
        <f t="shared" si="16"/>
        <v/>
      </c>
    </row>
    <row r="1012" ht="36" customHeight="1" spans="1:5">
      <c r="A1012" s="422" t="s">
        <v>1927</v>
      </c>
      <c r="B1012" s="286" t="s">
        <v>210</v>
      </c>
      <c r="C1012" s="424">
        <v>0</v>
      </c>
      <c r="D1012" s="425"/>
      <c r="E1012" s="290" t="str">
        <f t="shared" si="16"/>
        <v/>
      </c>
    </row>
    <row r="1013" ht="36" customHeight="1" spans="1:5">
      <c r="A1013" s="422" t="s">
        <v>1928</v>
      </c>
      <c r="B1013" s="286" t="s">
        <v>1893</v>
      </c>
      <c r="C1013" s="424">
        <v>0</v>
      </c>
      <c r="D1013" s="425"/>
      <c r="E1013" s="290" t="str">
        <f t="shared" si="16"/>
        <v/>
      </c>
    </row>
    <row r="1014" ht="36" customHeight="1" spans="1:5">
      <c r="A1014" s="422" t="s">
        <v>1929</v>
      </c>
      <c r="B1014" s="286" t="s">
        <v>1930</v>
      </c>
      <c r="C1014" s="424">
        <v>0</v>
      </c>
      <c r="D1014" s="425"/>
      <c r="E1014" s="290" t="str">
        <f t="shared" si="16"/>
        <v/>
      </c>
    </row>
    <row r="1015" ht="36" customHeight="1" spans="1:5">
      <c r="A1015" s="422" t="s">
        <v>1931</v>
      </c>
      <c r="B1015" s="286" t="s">
        <v>1932</v>
      </c>
      <c r="C1015" s="424">
        <v>0</v>
      </c>
      <c r="D1015" s="425"/>
      <c r="E1015" s="290" t="str">
        <f t="shared" si="16"/>
        <v/>
      </c>
    </row>
    <row r="1016" ht="36" customHeight="1" spans="1:5">
      <c r="A1016" s="418" t="s">
        <v>1933</v>
      </c>
      <c r="B1016" s="282" t="s">
        <v>1934</v>
      </c>
      <c r="C1016" s="421">
        <f>SUM(C1017:C1020)</f>
        <v>0</v>
      </c>
      <c r="D1016" s="420"/>
      <c r="E1016" s="290" t="str">
        <f t="shared" si="16"/>
        <v/>
      </c>
    </row>
    <row r="1017" ht="36" customHeight="1" spans="1:5">
      <c r="A1017" s="422" t="s">
        <v>1935</v>
      </c>
      <c r="B1017" s="286" t="s">
        <v>1936</v>
      </c>
      <c r="C1017" s="424">
        <v>0</v>
      </c>
      <c r="D1017" s="425"/>
      <c r="E1017" s="290" t="str">
        <f t="shared" si="16"/>
        <v/>
      </c>
    </row>
    <row r="1018" ht="36" customHeight="1" spans="1:5">
      <c r="A1018" s="422" t="s">
        <v>1937</v>
      </c>
      <c r="B1018" s="286" t="s">
        <v>1938</v>
      </c>
      <c r="C1018" s="424">
        <v>0</v>
      </c>
      <c r="D1018" s="425"/>
      <c r="E1018" s="290" t="str">
        <f t="shared" si="16"/>
        <v/>
      </c>
    </row>
    <row r="1019" ht="36" customHeight="1" spans="1:5">
      <c r="A1019" s="422" t="s">
        <v>1939</v>
      </c>
      <c r="B1019" s="286" t="s">
        <v>1940</v>
      </c>
      <c r="C1019" s="424">
        <v>0</v>
      </c>
      <c r="D1019" s="425"/>
      <c r="E1019" s="290" t="str">
        <f t="shared" si="16"/>
        <v/>
      </c>
    </row>
    <row r="1020" ht="36" customHeight="1" spans="1:5">
      <c r="A1020" s="422" t="s">
        <v>1941</v>
      </c>
      <c r="B1020" s="286" t="s">
        <v>1942</v>
      </c>
      <c r="C1020" s="424">
        <v>0</v>
      </c>
      <c r="D1020" s="425"/>
      <c r="E1020" s="290" t="str">
        <f t="shared" si="16"/>
        <v/>
      </c>
    </row>
    <row r="1021" ht="36" customHeight="1" spans="1:5">
      <c r="A1021" s="418" t="s">
        <v>1943</v>
      </c>
      <c r="B1021" s="282" t="s">
        <v>1944</v>
      </c>
      <c r="C1021" s="421"/>
      <c r="D1021" s="420"/>
      <c r="E1021" s="290" t="str">
        <f t="shared" si="16"/>
        <v/>
      </c>
    </row>
    <row r="1022" ht="36" customHeight="1" spans="1:5">
      <c r="A1022" s="422" t="s">
        <v>1945</v>
      </c>
      <c r="B1022" s="286" t="s">
        <v>1946</v>
      </c>
      <c r="C1022" s="424">
        <v>0</v>
      </c>
      <c r="D1022" s="425"/>
      <c r="E1022" s="290" t="str">
        <f t="shared" si="16"/>
        <v/>
      </c>
    </row>
    <row r="1023" ht="36" customHeight="1" spans="1:5">
      <c r="A1023" s="422" t="s">
        <v>1947</v>
      </c>
      <c r="B1023" s="286" t="s">
        <v>1948</v>
      </c>
      <c r="C1023" s="424"/>
      <c r="D1023" s="425"/>
      <c r="E1023" s="290" t="str">
        <f t="shared" si="16"/>
        <v/>
      </c>
    </row>
    <row r="1024" ht="36" customHeight="1" spans="1:5">
      <c r="A1024" s="430" t="s">
        <v>1949</v>
      </c>
      <c r="B1024" s="431" t="s">
        <v>586</v>
      </c>
      <c r="C1024" s="432"/>
      <c r="D1024" s="432"/>
      <c r="E1024" s="290" t="str">
        <f t="shared" si="16"/>
        <v/>
      </c>
    </row>
    <row r="1025" ht="36" customHeight="1" spans="1:5">
      <c r="A1025" s="418" t="s">
        <v>164</v>
      </c>
      <c r="B1025" s="282" t="s">
        <v>165</v>
      </c>
      <c r="C1025" s="433">
        <v>1577</v>
      </c>
      <c r="D1025" s="420">
        <v>2972</v>
      </c>
      <c r="E1025" s="290">
        <f t="shared" si="16"/>
        <v>0.885</v>
      </c>
    </row>
    <row r="1026" ht="36" customHeight="1" spans="1:5">
      <c r="A1026" s="418" t="s">
        <v>1950</v>
      </c>
      <c r="B1026" s="282" t="s">
        <v>1951</v>
      </c>
      <c r="C1026" s="421"/>
      <c r="D1026" s="420"/>
      <c r="E1026" s="290" t="str">
        <f t="shared" si="16"/>
        <v/>
      </c>
    </row>
    <row r="1027" ht="36" customHeight="1" spans="1:5">
      <c r="A1027" s="422" t="s">
        <v>1952</v>
      </c>
      <c r="B1027" s="286" t="s">
        <v>206</v>
      </c>
      <c r="C1027" s="424"/>
      <c r="D1027" s="425"/>
      <c r="E1027" s="290" t="str">
        <f t="shared" si="16"/>
        <v/>
      </c>
    </row>
    <row r="1028" ht="36" customHeight="1" spans="1:5">
      <c r="A1028" s="422" t="s">
        <v>1953</v>
      </c>
      <c r="B1028" s="286" t="s">
        <v>208</v>
      </c>
      <c r="C1028" s="424">
        <v>0</v>
      </c>
      <c r="D1028" s="425"/>
      <c r="E1028" s="290" t="str">
        <f t="shared" si="16"/>
        <v/>
      </c>
    </row>
    <row r="1029" ht="36" customHeight="1" spans="1:5">
      <c r="A1029" s="422" t="s">
        <v>1954</v>
      </c>
      <c r="B1029" s="286" t="s">
        <v>210</v>
      </c>
      <c r="C1029" s="424">
        <v>0</v>
      </c>
      <c r="D1029" s="425"/>
      <c r="E1029" s="290" t="str">
        <f t="shared" ref="E1029:E1092" si="17">IF(C1029&gt;0,D1029/C1029-1,IF(C1029&lt;0,-(D1029/C1029-1),""))</f>
        <v/>
      </c>
    </row>
    <row r="1030" ht="36" customHeight="1" spans="1:5">
      <c r="A1030" s="422" t="s">
        <v>1955</v>
      </c>
      <c r="B1030" s="286" t="s">
        <v>1956</v>
      </c>
      <c r="C1030" s="424"/>
      <c r="D1030" s="425"/>
      <c r="E1030" s="290" t="str">
        <f t="shared" si="17"/>
        <v/>
      </c>
    </row>
    <row r="1031" ht="36" customHeight="1" spans="1:5">
      <c r="A1031" s="422" t="s">
        <v>1957</v>
      </c>
      <c r="B1031" s="286" t="s">
        <v>1958</v>
      </c>
      <c r="C1031" s="424">
        <v>0</v>
      </c>
      <c r="D1031" s="425"/>
      <c r="E1031" s="290" t="str">
        <f t="shared" si="17"/>
        <v/>
      </c>
    </row>
    <row r="1032" ht="36" customHeight="1" spans="1:5">
      <c r="A1032" s="422" t="s">
        <v>1959</v>
      </c>
      <c r="B1032" s="286" t="s">
        <v>1960</v>
      </c>
      <c r="C1032" s="424">
        <v>0</v>
      </c>
      <c r="D1032" s="425"/>
      <c r="E1032" s="290" t="str">
        <f t="shared" si="17"/>
        <v/>
      </c>
    </row>
    <row r="1033" ht="36" customHeight="1" spans="1:5">
      <c r="A1033" s="422" t="s">
        <v>1961</v>
      </c>
      <c r="B1033" s="286" t="s">
        <v>1962</v>
      </c>
      <c r="C1033" s="424"/>
      <c r="D1033" s="425"/>
      <c r="E1033" s="290" t="str">
        <f t="shared" si="17"/>
        <v/>
      </c>
    </row>
    <row r="1034" ht="36" customHeight="1" spans="1:5">
      <c r="A1034" s="422" t="s">
        <v>1963</v>
      </c>
      <c r="B1034" s="286" t="s">
        <v>1964</v>
      </c>
      <c r="C1034" s="424">
        <v>0</v>
      </c>
      <c r="D1034" s="425"/>
      <c r="E1034" s="290" t="str">
        <f t="shared" si="17"/>
        <v/>
      </c>
    </row>
    <row r="1035" ht="36" customHeight="1" spans="1:5">
      <c r="A1035" s="422" t="s">
        <v>1965</v>
      </c>
      <c r="B1035" s="286" t="s">
        <v>1966</v>
      </c>
      <c r="C1035" s="424"/>
      <c r="D1035" s="425"/>
      <c r="E1035" s="290" t="str">
        <f t="shared" si="17"/>
        <v/>
      </c>
    </row>
    <row r="1036" ht="36" customHeight="1" spans="1:5">
      <c r="A1036" s="418" t="s">
        <v>1967</v>
      </c>
      <c r="B1036" s="282" t="s">
        <v>1968</v>
      </c>
      <c r="C1036" s="421"/>
      <c r="D1036" s="420"/>
      <c r="E1036" s="290" t="str">
        <f t="shared" si="17"/>
        <v/>
      </c>
    </row>
    <row r="1037" ht="36" customHeight="1" spans="1:5">
      <c r="A1037" s="422" t="s">
        <v>1969</v>
      </c>
      <c r="B1037" s="286" t="s">
        <v>206</v>
      </c>
      <c r="C1037" s="424"/>
      <c r="D1037" s="425"/>
      <c r="E1037" s="290" t="str">
        <f t="shared" si="17"/>
        <v/>
      </c>
    </row>
    <row r="1038" ht="36" customHeight="1" spans="1:5">
      <c r="A1038" s="422" t="s">
        <v>1970</v>
      </c>
      <c r="B1038" s="286" t="s">
        <v>208</v>
      </c>
      <c r="C1038" s="424">
        <v>0</v>
      </c>
      <c r="D1038" s="425"/>
      <c r="E1038" s="290" t="str">
        <f t="shared" si="17"/>
        <v/>
      </c>
    </row>
    <row r="1039" ht="36" customHeight="1" spans="1:5">
      <c r="A1039" s="422" t="s">
        <v>1971</v>
      </c>
      <c r="B1039" s="286" t="s">
        <v>210</v>
      </c>
      <c r="C1039" s="424"/>
      <c r="D1039" s="425"/>
      <c r="E1039" s="290" t="str">
        <f t="shared" si="17"/>
        <v/>
      </c>
    </row>
    <row r="1040" ht="36" customHeight="1" spans="1:5">
      <c r="A1040" s="422" t="s">
        <v>1972</v>
      </c>
      <c r="B1040" s="286" t="s">
        <v>1973</v>
      </c>
      <c r="C1040" s="424"/>
      <c r="D1040" s="425"/>
      <c r="E1040" s="290" t="str">
        <f t="shared" si="17"/>
        <v/>
      </c>
    </row>
    <row r="1041" ht="36" customHeight="1" spans="1:5">
      <c r="A1041" s="422" t="s">
        <v>1974</v>
      </c>
      <c r="B1041" s="286" t="s">
        <v>1975</v>
      </c>
      <c r="C1041" s="424"/>
      <c r="D1041" s="425"/>
      <c r="E1041" s="290" t="str">
        <f t="shared" si="17"/>
        <v/>
      </c>
    </row>
    <row r="1042" ht="36" customHeight="1" spans="1:5">
      <c r="A1042" s="422" t="s">
        <v>1976</v>
      </c>
      <c r="B1042" s="286" t="s">
        <v>1977</v>
      </c>
      <c r="C1042" s="424">
        <v>0</v>
      </c>
      <c r="D1042" s="425"/>
      <c r="E1042" s="290" t="str">
        <f t="shared" si="17"/>
        <v/>
      </c>
    </row>
    <row r="1043" ht="36" customHeight="1" spans="1:5">
      <c r="A1043" s="422" t="s">
        <v>1978</v>
      </c>
      <c r="B1043" s="286" t="s">
        <v>1979</v>
      </c>
      <c r="C1043" s="424"/>
      <c r="D1043" s="425"/>
      <c r="E1043" s="290" t="str">
        <f t="shared" si="17"/>
        <v/>
      </c>
    </row>
    <row r="1044" ht="36" customHeight="1" spans="1:5">
      <c r="A1044" s="422" t="s">
        <v>1980</v>
      </c>
      <c r="B1044" s="286" t="s">
        <v>1981</v>
      </c>
      <c r="C1044" s="424">
        <v>0</v>
      </c>
      <c r="D1044" s="425"/>
      <c r="E1044" s="290" t="str">
        <f t="shared" si="17"/>
        <v/>
      </c>
    </row>
    <row r="1045" ht="36" customHeight="1" spans="1:5">
      <c r="A1045" s="422" t="s">
        <v>1982</v>
      </c>
      <c r="B1045" s="286" t="s">
        <v>1983</v>
      </c>
      <c r="C1045" s="424">
        <v>0</v>
      </c>
      <c r="D1045" s="425"/>
      <c r="E1045" s="290" t="str">
        <f t="shared" si="17"/>
        <v/>
      </c>
    </row>
    <row r="1046" ht="36" customHeight="1" spans="1:5">
      <c r="A1046" s="422" t="s">
        <v>1984</v>
      </c>
      <c r="B1046" s="286" t="s">
        <v>1985</v>
      </c>
      <c r="C1046" s="424">
        <v>0</v>
      </c>
      <c r="D1046" s="425"/>
      <c r="E1046" s="290" t="str">
        <f t="shared" si="17"/>
        <v/>
      </c>
    </row>
    <row r="1047" ht="36" customHeight="1" spans="1:5">
      <c r="A1047" s="422" t="s">
        <v>1986</v>
      </c>
      <c r="B1047" s="286" t="s">
        <v>1987</v>
      </c>
      <c r="C1047" s="424">
        <v>0</v>
      </c>
      <c r="D1047" s="425"/>
      <c r="E1047" s="290" t="str">
        <f t="shared" si="17"/>
        <v/>
      </c>
    </row>
    <row r="1048" ht="36" customHeight="1" spans="1:5">
      <c r="A1048" s="422" t="s">
        <v>1988</v>
      </c>
      <c r="B1048" s="286" t="s">
        <v>1989</v>
      </c>
      <c r="C1048" s="424">
        <v>0</v>
      </c>
      <c r="D1048" s="425"/>
      <c r="E1048" s="290" t="str">
        <f t="shared" si="17"/>
        <v/>
      </c>
    </row>
    <row r="1049" ht="36" customHeight="1" spans="1:5">
      <c r="A1049" s="422" t="s">
        <v>1990</v>
      </c>
      <c r="B1049" s="286" t="s">
        <v>1991</v>
      </c>
      <c r="C1049" s="424">
        <v>0</v>
      </c>
      <c r="D1049" s="425"/>
      <c r="E1049" s="290" t="str">
        <f t="shared" si="17"/>
        <v/>
      </c>
    </row>
    <row r="1050" ht="36" customHeight="1" spans="1:5">
      <c r="A1050" s="422" t="s">
        <v>1992</v>
      </c>
      <c r="B1050" s="286" t="s">
        <v>1993</v>
      </c>
      <c r="C1050" s="424">
        <v>0</v>
      </c>
      <c r="D1050" s="425"/>
      <c r="E1050" s="290" t="str">
        <f t="shared" si="17"/>
        <v/>
      </c>
    </row>
    <row r="1051" ht="36" customHeight="1" spans="1:5">
      <c r="A1051" s="422" t="s">
        <v>1994</v>
      </c>
      <c r="B1051" s="286" t="s">
        <v>1995</v>
      </c>
      <c r="C1051" s="424"/>
      <c r="D1051" s="425"/>
      <c r="E1051" s="290" t="str">
        <f t="shared" si="17"/>
        <v/>
      </c>
    </row>
    <row r="1052" ht="36" customHeight="1" spans="1:5">
      <c r="A1052" s="418" t="s">
        <v>1996</v>
      </c>
      <c r="B1052" s="282" t="s">
        <v>1997</v>
      </c>
      <c r="C1052" s="421"/>
      <c r="D1052" s="420"/>
      <c r="E1052" s="290" t="str">
        <f t="shared" si="17"/>
        <v/>
      </c>
    </row>
    <row r="1053" ht="36" customHeight="1" spans="1:5">
      <c r="A1053" s="422" t="s">
        <v>1998</v>
      </c>
      <c r="B1053" s="286" t="s">
        <v>206</v>
      </c>
      <c r="C1053" s="424"/>
      <c r="D1053" s="425"/>
      <c r="E1053" s="290" t="str">
        <f t="shared" si="17"/>
        <v/>
      </c>
    </row>
    <row r="1054" ht="36" customHeight="1" spans="1:5">
      <c r="A1054" s="422" t="s">
        <v>1999</v>
      </c>
      <c r="B1054" s="286" t="s">
        <v>208</v>
      </c>
      <c r="C1054" s="424">
        <v>0</v>
      </c>
      <c r="D1054" s="425"/>
      <c r="E1054" s="290" t="str">
        <f t="shared" si="17"/>
        <v/>
      </c>
    </row>
    <row r="1055" ht="36" customHeight="1" spans="1:5">
      <c r="A1055" s="422" t="s">
        <v>2000</v>
      </c>
      <c r="B1055" s="286" t="s">
        <v>210</v>
      </c>
      <c r="C1055" s="424">
        <v>0</v>
      </c>
      <c r="D1055" s="425"/>
      <c r="E1055" s="290" t="str">
        <f t="shared" si="17"/>
        <v/>
      </c>
    </row>
    <row r="1056" ht="36" customHeight="1" spans="1:5">
      <c r="A1056" s="422" t="s">
        <v>2001</v>
      </c>
      <c r="B1056" s="286" t="s">
        <v>2002</v>
      </c>
      <c r="C1056" s="424">
        <v>0</v>
      </c>
      <c r="D1056" s="425"/>
      <c r="E1056" s="290" t="str">
        <f t="shared" si="17"/>
        <v/>
      </c>
    </row>
    <row r="1057" ht="36" customHeight="1" spans="1:5">
      <c r="A1057" s="418" t="s">
        <v>2003</v>
      </c>
      <c r="B1057" s="282" t="s">
        <v>2004</v>
      </c>
      <c r="C1057" s="421">
        <f>SUM(C1058:C1073)</f>
        <v>648</v>
      </c>
      <c r="D1057" s="420">
        <v>2317</v>
      </c>
      <c r="E1057" s="290">
        <f t="shared" si="17"/>
        <v>2.576</v>
      </c>
    </row>
    <row r="1058" ht="36" customHeight="1" spans="1:5">
      <c r="A1058" s="422" t="s">
        <v>2005</v>
      </c>
      <c r="B1058" s="286" t="s">
        <v>206</v>
      </c>
      <c r="C1058" s="424"/>
      <c r="D1058" s="425"/>
      <c r="E1058" s="290" t="str">
        <f t="shared" si="17"/>
        <v/>
      </c>
    </row>
    <row r="1059" ht="36" customHeight="1" spans="1:5">
      <c r="A1059" s="422" t="s">
        <v>2006</v>
      </c>
      <c r="B1059" s="286" t="s">
        <v>208</v>
      </c>
      <c r="C1059" s="424">
        <v>0</v>
      </c>
      <c r="D1059" s="425"/>
      <c r="E1059" s="290" t="str">
        <f t="shared" si="17"/>
        <v/>
      </c>
    </row>
    <row r="1060" ht="36" customHeight="1" spans="1:5">
      <c r="A1060" s="422" t="s">
        <v>2007</v>
      </c>
      <c r="B1060" s="286" t="s">
        <v>210</v>
      </c>
      <c r="C1060" s="424"/>
      <c r="D1060" s="425"/>
      <c r="E1060" s="290" t="str">
        <f t="shared" si="17"/>
        <v/>
      </c>
    </row>
    <row r="1061" ht="36" customHeight="1" spans="1:5">
      <c r="A1061" s="422" t="s">
        <v>2008</v>
      </c>
      <c r="B1061" s="286" t="s">
        <v>2009</v>
      </c>
      <c r="C1061" s="424">
        <v>0</v>
      </c>
      <c r="D1061" s="425"/>
      <c r="E1061" s="290" t="str">
        <f t="shared" si="17"/>
        <v/>
      </c>
    </row>
    <row r="1062" ht="36" customHeight="1" spans="1:5">
      <c r="A1062" s="422" t="s">
        <v>2010</v>
      </c>
      <c r="B1062" s="286" t="s">
        <v>2011</v>
      </c>
      <c r="C1062" s="424">
        <v>0</v>
      </c>
      <c r="D1062" s="425"/>
      <c r="E1062" s="290" t="str">
        <f t="shared" si="17"/>
        <v/>
      </c>
    </row>
    <row r="1063" ht="36" customHeight="1" spans="1:5">
      <c r="A1063" s="422" t="s">
        <v>2012</v>
      </c>
      <c r="B1063" s="286" t="s">
        <v>2013</v>
      </c>
      <c r="C1063" s="424"/>
      <c r="D1063" s="425"/>
      <c r="E1063" s="290" t="str">
        <f t="shared" si="17"/>
        <v/>
      </c>
    </row>
    <row r="1064" ht="36" customHeight="1" spans="1:5">
      <c r="A1064" s="422" t="s">
        <v>2014</v>
      </c>
      <c r="B1064" s="286" t="s">
        <v>2015</v>
      </c>
      <c r="C1064" s="424"/>
      <c r="D1064" s="425"/>
      <c r="E1064" s="290" t="str">
        <f t="shared" si="17"/>
        <v/>
      </c>
    </row>
    <row r="1065" ht="36" customHeight="1" spans="1:5">
      <c r="A1065" s="422" t="s">
        <v>2016</v>
      </c>
      <c r="B1065" s="286" t="s">
        <v>2017</v>
      </c>
      <c r="C1065" s="424">
        <v>0</v>
      </c>
      <c r="D1065" s="425"/>
      <c r="E1065" s="290" t="str">
        <f t="shared" si="17"/>
        <v/>
      </c>
    </row>
    <row r="1066" ht="36" customHeight="1" spans="1:5">
      <c r="A1066" s="422" t="s">
        <v>2018</v>
      </c>
      <c r="B1066" s="286" t="s">
        <v>2019</v>
      </c>
      <c r="C1066" s="426">
        <v>53</v>
      </c>
      <c r="D1066" s="425"/>
      <c r="E1066" s="290">
        <f t="shared" si="17"/>
        <v>-1</v>
      </c>
    </row>
    <row r="1067" ht="36" customHeight="1" spans="1:5">
      <c r="A1067" s="422" t="s">
        <v>2020</v>
      </c>
      <c r="B1067" s="286" t="s">
        <v>2021</v>
      </c>
      <c r="C1067" s="424"/>
      <c r="D1067" s="425"/>
      <c r="E1067" s="290" t="str">
        <f t="shared" si="17"/>
        <v/>
      </c>
    </row>
    <row r="1068" ht="36" customHeight="1" spans="1:5">
      <c r="A1068" s="422" t="s">
        <v>2022</v>
      </c>
      <c r="B1068" s="286" t="s">
        <v>1893</v>
      </c>
      <c r="C1068" s="424">
        <v>0</v>
      </c>
      <c r="D1068" s="425"/>
      <c r="E1068" s="290" t="str">
        <f t="shared" si="17"/>
        <v/>
      </c>
    </row>
    <row r="1069" ht="36" customHeight="1" spans="1:5">
      <c r="A1069" s="422" t="s">
        <v>2023</v>
      </c>
      <c r="B1069" s="286" t="s">
        <v>2024</v>
      </c>
      <c r="C1069" s="424">
        <v>0</v>
      </c>
      <c r="D1069" s="425"/>
      <c r="E1069" s="290" t="str">
        <f t="shared" si="17"/>
        <v/>
      </c>
    </row>
    <row r="1070" ht="36" customHeight="1" spans="1:5">
      <c r="A1070" s="428">
        <v>2150516</v>
      </c>
      <c r="B1070" s="445" t="s">
        <v>2025</v>
      </c>
      <c r="C1070" s="424">
        <v>0</v>
      </c>
      <c r="D1070" s="425"/>
      <c r="E1070" s="290" t="str">
        <f t="shared" si="17"/>
        <v/>
      </c>
    </row>
    <row r="1071" ht="36" customHeight="1" spans="1:5">
      <c r="A1071" s="428">
        <v>2150517</v>
      </c>
      <c r="B1071" s="445" t="s">
        <v>2026</v>
      </c>
      <c r="C1071" s="426">
        <v>595</v>
      </c>
      <c r="D1071" s="425"/>
      <c r="E1071" s="290">
        <f t="shared" si="17"/>
        <v>-1</v>
      </c>
    </row>
    <row r="1072" ht="36" customHeight="1" spans="1:5">
      <c r="A1072" s="428">
        <v>2150550</v>
      </c>
      <c r="B1072" s="445" t="s">
        <v>224</v>
      </c>
      <c r="C1072" s="424">
        <v>0</v>
      </c>
      <c r="D1072" s="425"/>
      <c r="E1072" s="290" t="str">
        <f t="shared" si="17"/>
        <v/>
      </c>
    </row>
    <row r="1073" ht="36" customHeight="1" spans="1:5">
      <c r="A1073" s="422" t="s">
        <v>2027</v>
      </c>
      <c r="B1073" s="286" t="s">
        <v>2028</v>
      </c>
      <c r="C1073" s="424"/>
      <c r="D1073" s="425"/>
      <c r="E1073" s="290" t="str">
        <f t="shared" si="17"/>
        <v/>
      </c>
    </row>
    <row r="1074" ht="36" customHeight="1" spans="1:5">
      <c r="A1074" s="418" t="s">
        <v>2029</v>
      </c>
      <c r="B1074" s="282" t="s">
        <v>2030</v>
      </c>
      <c r="C1074" s="421"/>
      <c r="D1074" s="420"/>
      <c r="E1074" s="290" t="str">
        <f t="shared" si="17"/>
        <v/>
      </c>
    </row>
    <row r="1075" ht="36" customHeight="1" spans="1:5">
      <c r="A1075" s="422" t="s">
        <v>2031</v>
      </c>
      <c r="B1075" s="286" t="s">
        <v>206</v>
      </c>
      <c r="C1075" s="424"/>
      <c r="D1075" s="425"/>
      <c r="E1075" s="290" t="str">
        <f t="shared" si="17"/>
        <v/>
      </c>
    </row>
    <row r="1076" ht="36" customHeight="1" spans="1:5">
      <c r="A1076" s="422" t="s">
        <v>2032</v>
      </c>
      <c r="B1076" s="286" t="s">
        <v>208</v>
      </c>
      <c r="C1076" s="424">
        <v>0</v>
      </c>
      <c r="D1076" s="425"/>
      <c r="E1076" s="290" t="str">
        <f t="shared" si="17"/>
        <v/>
      </c>
    </row>
    <row r="1077" ht="36" customHeight="1" spans="1:5">
      <c r="A1077" s="422" t="s">
        <v>2033</v>
      </c>
      <c r="B1077" s="286" t="s">
        <v>210</v>
      </c>
      <c r="C1077" s="424">
        <v>0</v>
      </c>
      <c r="D1077" s="425"/>
      <c r="E1077" s="290" t="str">
        <f t="shared" si="17"/>
        <v/>
      </c>
    </row>
    <row r="1078" ht="36" customHeight="1" spans="1:5">
      <c r="A1078" s="422" t="s">
        <v>2034</v>
      </c>
      <c r="B1078" s="286" t="s">
        <v>2035</v>
      </c>
      <c r="C1078" s="424">
        <v>0</v>
      </c>
      <c r="D1078" s="425"/>
      <c r="E1078" s="290" t="str">
        <f t="shared" si="17"/>
        <v/>
      </c>
    </row>
    <row r="1079" ht="36" customHeight="1" spans="1:5">
      <c r="A1079" s="422" t="s">
        <v>2036</v>
      </c>
      <c r="B1079" s="286" t="s">
        <v>2037</v>
      </c>
      <c r="C1079" s="424">
        <v>0</v>
      </c>
      <c r="D1079" s="425"/>
      <c r="E1079" s="290" t="str">
        <f t="shared" si="17"/>
        <v/>
      </c>
    </row>
    <row r="1080" ht="36" customHeight="1" spans="1:5">
      <c r="A1080" s="422" t="s">
        <v>2038</v>
      </c>
      <c r="B1080" s="286" t="s">
        <v>2039</v>
      </c>
      <c r="C1080" s="424"/>
      <c r="D1080" s="425"/>
      <c r="E1080" s="290" t="str">
        <f t="shared" si="17"/>
        <v/>
      </c>
    </row>
    <row r="1081" ht="36" customHeight="1" spans="1:5">
      <c r="A1081" s="418" t="s">
        <v>2040</v>
      </c>
      <c r="B1081" s="282" t="s">
        <v>2041</v>
      </c>
      <c r="C1081" s="433">
        <f>SUM(C1082:C1088)</f>
        <v>929</v>
      </c>
      <c r="D1081" s="420">
        <v>656</v>
      </c>
      <c r="E1081" s="290">
        <f t="shared" si="17"/>
        <v>-0.294</v>
      </c>
    </row>
    <row r="1082" ht="36" customHeight="1" spans="1:5">
      <c r="A1082" s="422" t="s">
        <v>2042</v>
      </c>
      <c r="B1082" s="286" t="s">
        <v>206</v>
      </c>
      <c r="C1082" s="424">
        <v>0</v>
      </c>
      <c r="D1082" s="425"/>
      <c r="E1082" s="290" t="str">
        <f t="shared" si="17"/>
        <v/>
      </c>
    </row>
    <row r="1083" ht="36" customHeight="1" spans="1:5">
      <c r="A1083" s="422" t="s">
        <v>2043</v>
      </c>
      <c r="B1083" s="286" t="s">
        <v>208</v>
      </c>
      <c r="C1083" s="424">
        <v>0</v>
      </c>
      <c r="D1083" s="425"/>
      <c r="E1083" s="290" t="str">
        <f t="shared" si="17"/>
        <v/>
      </c>
    </row>
    <row r="1084" ht="36" customHeight="1" spans="1:5">
      <c r="A1084" s="422" t="s">
        <v>2044</v>
      </c>
      <c r="B1084" s="286" t="s">
        <v>210</v>
      </c>
      <c r="C1084" s="424">
        <v>0</v>
      </c>
      <c r="D1084" s="425"/>
      <c r="E1084" s="290" t="str">
        <f t="shared" si="17"/>
        <v/>
      </c>
    </row>
    <row r="1085" ht="36" customHeight="1" spans="1:5">
      <c r="A1085" s="422" t="s">
        <v>2045</v>
      </c>
      <c r="B1085" s="286" t="s">
        <v>2046</v>
      </c>
      <c r="C1085" s="424">
        <v>0</v>
      </c>
      <c r="D1085" s="425"/>
      <c r="E1085" s="290" t="str">
        <f t="shared" si="17"/>
        <v/>
      </c>
    </row>
    <row r="1086" ht="36" customHeight="1" spans="1:5">
      <c r="A1086" s="422" t="s">
        <v>2047</v>
      </c>
      <c r="B1086" s="286" t="s">
        <v>2048</v>
      </c>
      <c r="C1086" s="426">
        <v>695</v>
      </c>
      <c r="D1086" s="425">
        <v>400</v>
      </c>
      <c r="E1086" s="290">
        <f t="shared" si="17"/>
        <v>-0.424</v>
      </c>
    </row>
    <row r="1087" ht="36" customHeight="1" spans="1:5">
      <c r="A1087" s="428">
        <v>2150806</v>
      </c>
      <c r="B1087" s="440" t="s">
        <v>2049</v>
      </c>
      <c r="C1087" s="424">
        <v>0</v>
      </c>
      <c r="D1087" s="425"/>
      <c r="E1087" s="290" t="str">
        <f t="shared" si="17"/>
        <v/>
      </c>
    </row>
    <row r="1088" ht="36" customHeight="1" spans="1:5">
      <c r="A1088" s="422" t="s">
        <v>2050</v>
      </c>
      <c r="B1088" s="286" t="s">
        <v>2051</v>
      </c>
      <c r="C1088" s="426">
        <v>234</v>
      </c>
      <c r="D1088" s="425">
        <v>256</v>
      </c>
      <c r="E1088" s="290">
        <f t="shared" si="17"/>
        <v>0.094</v>
      </c>
    </row>
    <row r="1089" ht="36" customHeight="1" spans="1:5">
      <c r="A1089" s="418" t="s">
        <v>2052</v>
      </c>
      <c r="B1089" s="282" t="s">
        <v>2053</v>
      </c>
      <c r="C1089" s="421"/>
      <c r="D1089" s="420"/>
      <c r="E1089" s="290" t="str">
        <f t="shared" si="17"/>
        <v/>
      </c>
    </row>
    <row r="1090" ht="36" customHeight="1" spans="1:5">
      <c r="A1090" s="422" t="s">
        <v>2054</v>
      </c>
      <c r="B1090" s="286" t="s">
        <v>2055</v>
      </c>
      <c r="C1090" s="424">
        <v>0</v>
      </c>
      <c r="D1090" s="425"/>
      <c r="E1090" s="290" t="str">
        <f t="shared" si="17"/>
        <v/>
      </c>
    </row>
    <row r="1091" ht="36" customHeight="1" spans="1:5">
      <c r="A1091" s="422" t="s">
        <v>2056</v>
      </c>
      <c r="B1091" s="286" t="s">
        <v>2057</v>
      </c>
      <c r="C1091" s="424">
        <v>0</v>
      </c>
      <c r="D1091" s="425"/>
      <c r="E1091" s="290" t="str">
        <f t="shared" si="17"/>
        <v/>
      </c>
    </row>
    <row r="1092" ht="36" customHeight="1" spans="1:5">
      <c r="A1092" s="422" t="s">
        <v>2058</v>
      </c>
      <c r="B1092" s="286" t="s">
        <v>2059</v>
      </c>
      <c r="C1092" s="424">
        <v>0</v>
      </c>
      <c r="D1092" s="425"/>
      <c r="E1092" s="290" t="str">
        <f t="shared" si="17"/>
        <v/>
      </c>
    </row>
    <row r="1093" ht="36" customHeight="1" spans="1:5">
      <c r="A1093" s="422" t="s">
        <v>2060</v>
      </c>
      <c r="B1093" s="286" t="s">
        <v>2061</v>
      </c>
      <c r="C1093" s="424">
        <v>0</v>
      </c>
      <c r="D1093" s="425"/>
      <c r="E1093" s="290" t="str">
        <f t="shared" ref="E1093:E1156" si="18">IF(C1093&gt;0,D1093/C1093-1,IF(C1093&lt;0,-(D1093/C1093-1),""))</f>
        <v/>
      </c>
    </row>
    <row r="1094" ht="36" customHeight="1" spans="1:5">
      <c r="A1094" s="422" t="s">
        <v>2062</v>
      </c>
      <c r="B1094" s="286" t="s">
        <v>2063</v>
      </c>
      <c r="C1094" s="424"/>
      <c r="D1094" s="425"/>
      <c r="E1094" s="290" t="str">
        <f t="shared" si="18"/>
        <v/>
      </c>
    </row>
    <row r="1095" ht="36" customHeight="1" spans="1:5">
      <c r="A1095" s="418" t="s">
        <v>2064</v>
      </c>
      <c r="B1095" s="431" t="s">
        <v>586</v>
      </c>
      <c r="C1095" s="446"/>
      <c r="D1095" s="446"/>
      <c r="E1095" s="290" t="str">
        <f t="shared" si="18"/>
        <v/>
      </c>
    </row>
    <row r="1096" ht="36" customHeight="1" spans="1:5">
      <c r="A1096" s="418" t="s">
        <v>166</v>
      </c>
      <c r="B1096" s="282" t="s">
        <v>167</v>
      </c>
      <c r="C1096" s="433">
        <v>180</v>
      </c>
      <c r="D1096" s="420">
        <v>321</v>
      </c>
      <c r="E1096" s="290">
        <f t="shared" si="18"/>
        <v>0.783</v>
      </c>
    </row>
    <row r="1097" ht="36" customHeight="1" spans="1:5">
      <c r="A1097" s="418" t="s">
        <v>2065</v>
      </c>
      <c r="B1097" s="282" t="s">
        <v>2066</v>
      </c>
      <c r="C1097" s="421">
        <f>C1098+C1106</f>
        <v>141</v>
      </c>
      <c r="D1097" s="420">
        <v>196</v>
      </c>
      <c r="E1097" s="290">
        <f t="shared" si="18"/>
        <v>0.39</v>
      </c>
    </row>
    <row r="1098" ht="36" customHeight="1" spans="1:5">
      <c r="A1098" s="422" t="s">
        <v>2067</v>
      </c>
      <c r="B1098" s="286" t="s">
        <v>206</v>
      </c>
      <c r="C1098" s="426">
        <v>141</v>
      </c>
      <c r="D1098" s="425">
        <v>146</v>
      </c>
      <c r="E1098" s="290">
        <f t="shared" si="18"/>
        <v>0.035</v>
      </c>
    </row>
    <row r="1099" ht="36" customHeight="1" spans="1:5">
      <c r="A1099" s="422" t="s">
        <v>2068</v>
      </c>
      <c r="B1099" s="286" t="s">
        <v>208</v>
      </c>
      <c r="C1099" s="424">
        <v>0</v>
      </c>
      <c r="D1099" s="425"/>
      <c r="E1099" s="290" t="str">
        <f t="shared" si="18"/>
        <v/>
      </c>
    </row>
    <row r="1100" ht="36" customHeight="1" spans="1:5">
      <c r="A1100" s="422" t="s">
        <v>2069</v>
      </c>
      <c r="B1100" s="286" t="s">
        <v>210</v>
      </c>
      <c r="C1100" s="424">
        <v>0</v>
      </c>
      <c r="D1100" s="425"/>
      <c r="E1100" s="290" t="str">
        <f t="shared" si="18"/>
        <v/>
      </c>
    </row>
    <row r="1101" ht="36" customHeight="1" spans="1:5">
      <c r="A1101" s="422" t="s">
        <v>2070</v>
      </c>
      <c r="B1101" s="286" t="s">
        <v>2071</v>
      </c>
      <c r="C1101" s="424">
        <v>0</v>
      </c>
      <c r="D1101" s="425"/>
      <c r="E1101" s="290" t="str">
        <f t="shared" si="18"/>
        <v/>
      </c>
    </row>
    <row r="1102" ht="36" customHeight="1" spans="1:5">
      <c r="A1102" s="422" t="s">
        <v>2072</v>
      </c>
      <c r="B1102" s="286" t="s">
        <v>2073</v>
      </c>
      <c r="C1102" s="424">
        <v>0</v>
      </c>
      <c r="D1102" s="425"/>
      <c r="E1102" s="290" t="str">
        <f t="shared" si="18"/>
        <v/>
      </c>
    </row>
    <row r="1103" ht="36" customHeight="1" spans="1:5">
      <c r="A1103" s="422" t="s">
        <v>2074</v>
      </c>
      <c r="B1103" s="286" t="s">
        <v>2075</v>
      </c>
      <c r="C1103" s="424">
        <v>0</v>
      </c>
      <c r="D1103" s="425"/>
      <c r="E1103" s="290" t="str">
        <f t="shared" si="18"/>
        <v/>
      </c>
    </row>
    <row r="1104" ht="36" customHeight="1" spans="1:5">
      <c r="A1104" s="422" t="s">
        <v>2076</v>
      </c>
      <c r="B1104" s="286" t="s">
        <v>2077</v>
      </c>
      <c r="C1104" s="424">
        <v>0</v>
      </c>
      <c r="D1104" s="425"/>
      <c r="E1104" s="290" t="str">
        <f t="shared" si="18"/>
        <v/>
      </c>
    </row>
    <row r="1105" ht="36" customHeight="1" spans="1:5">
      <c r="A1105" s="422" t="s">
        <v>2078</v>
      </c>
      <c r="B1105" s="286" t="s">
        <v>224</v>
      </c>
      <c r="C1105" s="424">
        <v>0</v>
      </c>
      <c r="D1105" s="425"/>
      <c r="E1105" s="290" t="str">
        <f t="shared" si="18"/>
        <v/>
      </c>
    </row>
    <row r="1106" ht="36" customHeight="1" spans="1:5">
      <c r="A1106" s="422" t="s">
        <v>2079</v>
      </c>
      <c r="B1106" s="286" t="s">
        <v>2080</v>
      </c>
      <c r="C1106" s="426">
        <v>0</v>
      </c>
      <c r="D1106" s="425">
        <v>50</v>
      </c>
      <c r="E1106" s="290" t="str">
        <f t="shared" si="18"/>
        <v/>
      </c>
    </row>
    <row r="1107" ht="36" customHeight="1" spans="1:5">
      <c r="A1107" s="418" t="s">
        <v>2081</v>
      </c>
      <c r="B1107" s="282" t="s">
        <v>2082</v>
      </c>
      <c r="C1107" s="433">
        <v>0</v>
      </c>
      <c r="D1107" s="420"/>
      <c r="E1107" s="290" t="str">
        <f t="shared" si="18"/>
        <v/>
      </c>
    </row>
    <row r="1108" ht="36" customHeight="1" spans="1:5">
      <c r="A1108" s="422" t="s">
        <v>2083</v>
      </c>
      <c r="B1108" s="286" t="s">
        <v>206</v>
      </c>
      <c r="C1108" s="424">
        <v>0</v>
      </c>
      <c r="D1108" s="425"/>
      <c r="E1108" s="290" t="str">
        <f t="shared" si="18"/>
        <v/>
      </c>
    </row>
    <row r="1109" ht="36" customHeight="1" spans="1:5">
      <c r="A1109" s="422" t="s">
        <v>2084</v>
      </c>
      <c r="B1109" s="286" t="s">
        <v>208</v>
      </c>
      <c r="C1109" s="424">
        <v>0</v>
      </c>
      <c r="D1109" s="425"/>
      <c r="E1109" s="290" t="str">
        <f t="shared" si="18"/>
        <v/>
      </c>
    </row>
    <row r="1110" ht="36" customHeight="1" spans="1:5">
      <c r="A1110" s="422" t="s">
        <v>2085</v>
      </c>
      <c r="B1110" s="286" t="s">
        <v>210</v>
      </c>
      <c r="C1110" s="424">
        <v>0</v>
      </c>
      <c r="D1110" s="425"/>
      <c r="E1110" s="290" t="str">
        <f t="shared" si="18"/>
        <v/>
      </c>
    </row>
    <row r="1111" ht="36" customHeight="1" spans="1:5">
      <c r="A1111" s="422" t="s">
        <v>2086</v>
      </c>
      <c r="B1111" s="286" t="s">
        <v>2087</v>
      </c>
      <c r="C1111" s="424">
        <v>0</v>
      </c>
      <c r="D1111" s="425"/>
      <c r="E1111" s="290" t="str">
        <f t="shared" si="18"/>
        <v/>
      </c>
    </row>
    <row r="1112" ht="36" customHeight="1" spans="1:5">
      <c r="A1112" s="422" t="s">
        <v>2088</v>
      </c>
      <c r="B1112" s="286" t="s">
        <v>2089</v>
      </c>
      <c r="C1112" s="426">
        <v>0</v>
      </c>
      <c r="D1112" s="425"/>
      <c r="E1112" s="290" t="str">
        <f t="shared" si="18"/>
        <v/>
      </c>
    </row>
    <row r="1113" ht="36" customHeight="1" spans="1:5">
      <c r="A1113" s="418" t="s">
        <v>2090</v>
      </c>
      <c r="B1113" s="282" t="s">
        <v>2091</v>
      </c>
      <c r="C1113" s="426">
        <v>39</v>
      </c>
      <c r="D1113" s="420">
        <v>125</v>
      </c>
      <c r="E1113" s="290">
        <f t="shared" si="18"/>
        <v>2.205</v>
      </c>
    </row>
    <row r="1114" ht="36" customHeight="1" spans="1:5">
      <c r="A1114" s="422" t="s">
        <v>2092</v>
      </c>
      <c r="B1114" s="286" t="s">
        <v>2093</v>
      </c>
      <c r="C1114" s="424">
        <v>0</v>
      </c>
      <c r="D1114" s="425"/>
      <c r="E1114" s="290" t="str">
        <f t="shared" si="18"/>
        <v/>
      </c>
    </row>
    <row r="1115" ht="36" customHeight="1" spans="1:5">
      <c r="A1115" s="422" t="s">
        <v>2094</v>
      </c>
      <c r="B1115" s="286" t="s">
        <v>2095</v>
      </c>
      <c r="C1115" s="426">
        <v>39</v>
      </c>
      <c r="D1115" s="425">
        <v>125</v>
      </c>
      <c r="E1115" s="290">
        <f t="shared" si="18"/>
        <v>2.205</v>
      </c>
    </row>
    <row r="1116" ht="36" customHeight="1" spans="1:5">
      <c r="A1116" s="430" t="s">
        <v>2096</v>
      </c>
      <c r="B1116" s="431" t="s">
        <v>586</v>
      </c>
      <c r="C1116" s="432"/>
      <c r="D1116" s="432"/>
      <c r="E1116" s="290" t="str">
        <f t="shared" si="18"/>
        <v/>
      </c>
    </row>
    <row r="1117" ht="36" customHeight="1" spans="1:5">
      <c r="A1117" s="418" t="s">
        <v>168</v>
      </c>
      <c r="B1117" s="282" t="s">
        <v>169</v>
      </c>
      <c r="C1117" s="433">
        <v>3832</v>
      </c>
      <c r="D1117" s="420">
        <v>701</v>
      </c>
      <c r="E1117" s="290">
        <f t="shared" si="18"/>
        <v>-0.817</v>
      </c>
    </row>
    <row r="1118" ht="36" customHeight="1" spans="1:5">
      <c r="A1118" s="418" t="s">
        <v>2097</v>
      </c>
      <c r="B1118" s="282" t="s">
        <v>2098</v>
      </c>
      <c r="C1118" s="421">
        <f>SUM(C1119:C1124)</f>
        <v>0</v>
      </c>
      <c r="D1118" s="420"/>
      <c r="E1118" s="290" t="str">
        <f t="shared" si="18"/>
        <v/>
      </c>
    </row>
    <row r="1119" ht="36" customHeight="1" spans="1:5">
      <c r="A1119" s="422" t="s">
        <v>2099</v>
      </c>
      <c r="B1119" s="286" t="s">
        <v>206</v>
      </c>
      <c r="C1119" s="424">
        <v>0</v>
      </c>
      <c r="D1119" s="425"/>
      <c r="E1119" s="290" t="str">
        <f t="shared" si="18"/>
        <v/>
      </c>
    </row>
    <row r="1120" ht="36" customHeight="1" spans="1:5">
      <c r="A1120" s="422" t="s">
        <v>2100</v>
      </c>
      <c r="B1120" s="286" t="s">
        <v>208</v>
      </c>
      <c r="C1120" s="424">
        <v>0</v>
      </c>
      <c r="D1120" s="425"/>
      <c r="E1120" s="290" t="str">
        <f t="shared" si="18"/>
        <v/>
      </c>
    </row>
    <row r="1121" ht="36" customHeight="1" spans="1:5">
      <c r="A1121" s="422" t="s">
        <v>2101</v>
      </c>
      <c r="B1121" s="286" t="s">
        <v>210</v>
      </c>
      <c r="C1121" s="424">
        <v>0</v>
      </c>
      <c r="D1121" s="425"/>
      <c r="E1121" s="290" t="str">
        <f t="shared" si="18"/>
        <v/>
      </c>
    </row>
    <row r="1122" ht="36" customHeight="1" spans="1:5">
      <c r="A1122" s="422" t="s">
        <v>2102</v>
      </c>
      <c r="B1122" s="286" t="s">
        <v>2103</v>
      </c>
      <c r="C1122" s="424">
        <v>0</v>
      </c>
      <c r="D1122" s="425"/>
      <c r="E1122" s="290" t="str">
        <f t="shared" si="18"/>
        <v/>
      </c>
    </row>
    <row r="1123" ht="36" customHeight="1" spans="1:5">
      <c r="A1123" s="422" t="s">
        <v>2104</v>
      </c>
      <c r="B1123" s="286" t="s">
        <v>224</v>
      </c>
      <c r="C1123" s="424">
        <v>0</v>
      </c>
      <c r="D1123" s="425"/>
      <c r="E1123" s="290" t="str">
        <f t="shared" si="18"/>
        <v/>
      </c>
    </row>
    <row r="1124" ht="36" customHeight="1" spans="1:5">
      <c r="A1124" s="422" t="s">
        <v>2105</v>
      </c>
      <c r="B1124" s="286" t="s">
        <v>2106</v>
      </c>
      <c r="C1124" s="424">
        <v>0</v>
      </c>
      <c r="D1124" s="425"/>
      <c r="E1124" s="290" t="str">
        <f t="shared" si="18"/>
        <v/>
      </c>
    </row>
    <row r="1125" ht="36" customHeight="1" spans="1:5">
      <c r="A1125" s="282">
        <v>21702</v>
      </c>
      <c r="B1125" s="447" t="s">
        <v>2107</v>
      </c>
      <c r="C1125" s="421"/>
      <c r="D1125" s="420"/>
      <c r="E1125" s="290" t="str">
        <f t="shared" si="18"/>
        <v/>
      </c>
    </row>
    <row r="1126" ht="36" customHeight="1" spans="1:5">
      <c r="A1126" s="448">
        <v>2170201</v>
      </c>
      <c r="B1126" s="441" t="s">
        <v>2108</v>
      </c>
      <c r="C1126" s="424">
        <v>0</v>
      </c>
      <c r="D1126" s="425"/>
      <c r="E1126" s="290" t="str">
        <f t="shared" si="18"/>
        <v/>
      </c>
    </row>
    <row r="1127" ht="36" customHeight="1" spans="1:5">
      <c r="A1127" s="448">
        <v>2170202</v>
      </c>
      <c r="B1127" s="441" t="s">
        <v>2109</v>
      </c>
      <c r="C1127" s="424">
        <v>0</v>
      </c>
      <c r="D1127" s="425"/>
      <c r="E1127" s="290" t="str">
        <f t="shared" si="18"/>
        <v/>
      </c>
    </row>
    <row r="1128" ht="36" customHeight="1" spans="1:5">
      <c r="A1128" s="448">
        <v>2170203</v>
      </c>
      <c r="B1128" s="441" t="s">
        <v>2110</v>
      </c>
      <c r="C1128" s="424">
        <v>0</v>
      </c>
      <c r="D1128" s="425"/>
      <c r="E1128" s="290" t="str">
        <f t="shared" si="18"/>
        <v/>
      </c>
    </row>
    <row r="1129" ht="36" customHeight="1" spans="1:5">
      <c r="A1129" s="448">
        <v>2170204</v>
      </c>
      <c r="B1129" s="441" t="s">
        <v>2111</v>
      </c>
      <c r="C1129" s="424">
        <v>0</v>
      </c>
      <c r="D1129" s="425"/>
      <c r="E1129" s="290" t="str">
        <f t="shared" si="18"/>
        <v/>
      </c>
    </row>
    <row r="1130" ht="36" customHeight="1" spans="1:5">
      <c r="A1130" s="448">
        <v>2170205</v>
      </c>
      <c r="B1130" s="441" t="s">
        <v>2112</v>
      </c>
      <c r="C1130" s="424">
        <v>0</v>
      </c>
      <c r="D1130" s="425"/>
      <c r="E1130" s="290" t="str">
        <f t="shared" si="18"/>
        <v/>
      </c>
    </row>
    <row r="1131" ht="36" customHeight="1" spans="1:5">
      <c r="A1131" s="448">
        <v>2170206</v>
      </c>
      <c r="B1131" s="441" t="s">
        <v>2113</v>
      </c>
      <c r="C1131" s="424">
        <v>0</v>
      </c>
      <c r="D1131" s="425"/>
      <c r="E1131" s="290" t="str">
        <f t="shared" si="18"/>
        <v/>
      </c>
    </row>
    <row r="1132" ht="36" customHeight="1" spans="1:5">
      <c r="A1132" s="448">
        <v>2170207</v>
      </c>
      <c r="B1132" s="441" t="s">
        <v>2114</v>
      </c>
      <c r="C1132" s="424">
        <v>0</v>
      </c>
      <c r="D1132" s="425"/>
      <c r="E1132" s="290" t="str">
        <f t="shared" si="18"/>
        <v/>
      </c>
    </row>
    <row r="1133" ht="36" customHeight="1" spans="1:5">
      <c r="A1133" s="448">
        <v>2170208</v>
      </c>
      <c r="B1133" s="441" t="s">
        <v>2115</v>
      </c>
      <c r="C1133" s="424">
        <v>0</v>
      </c>
      <c r="D1133" s="425"/>
      <c r="E1133" s="290" t="str">
        <f t="shared" si="18"/>
        <v/>
      </c>
    </row>
    <row r="1134" ht="36" customHeight="1" spans="1:5">
      <c r="A1134" s="448">
        <v>2170299</v>
      </c>
      <c r="B1134" s="441" t="s">
        <v>2116</v>
      </c>
      <c r="C1134" s="424"/>
      <c r="D1134" s="425"/>
      <c r="E1134" s="290" t="str">
        <f t="shared" si="18"/>
        <v/>
      </c>
    </row>
    <row r="1135" ht="36" customHeight="1" spans="1:5">
      <c r="A1135" s="418" t="s">
        <v>2117</v>
      </c>
      <c r="B1135" s="282" t="s">
        <v>2118</v>
      </c>
      <c r="C1135" s="433">
        <v>475</v>
      </c>
      <c r="D1135" s="420">
        <v>701</v>
      </c>
      <c r="E1135" s="290">
        <f t="shared" si="18"/>
        <v>0.476</v>
      </c>
    </row>
    <row r="1136" ht="36" customHeight="1" spans="1:5">
      <c r="A1136" s="422" t="s">
        <v>2119</v>
      </c>
      <c r="B1136" s="286" t="s">
        <v>2120</v>
      </c>
      <c r="C1136" s="424">
        <v>0</v>
      </c>
      <c r="D1136" s="425"/>
      <c r="E1136" s="290" t="str">
        <f t="shared" si="18"/>
        <v/>
      </c>
    </row>
    <row r="1137" ht="36" customHeight="1" spans="1:5">
      <c r="A1137" s="422" t="s">
        <v>2121</v>
      </c>
      <c r="B1137" s="286" t="s">
        <v>2122</v>
      </c>
      <c r="C1137" s="424">
        <v>0</v>
      </c>
      <c r="D1137" s="425"/>
      <c r="E1137" s="290" t="str">
        <f t="shared" si="18"/>
        <v/>
      </c>
    </row>
    <row r="1138" ht="36" customHeight="1" spans="1:5">
      <c r="A1138" s="422" t="s">
        <v>2123</v>
      </c>
      <c r="B1138" s="286" t="s">
        <v>2124</v>
      </c>
      <c r="C1138" s="424"/>
      <c r="D1138" s="425"/>
      <c r="E1138" s="290" t="str">
        <f t="shared" si="18"/>
        <v/>
      </c>
    </row>
    <row r="1139" ht="36" customHeight="1" spans="1:5">
      <c r="A1139" s="422" t="s">
        <v>2125</v>
      </c>
      <c r="B1139" s="286" t="s">
        <v>2126</v>
      </c>
      <c r="C1139" s="424">
        <v>0</v>
      </c>
      <c r="D1139" s="425"/>
      <c r="E1139" s="290" t="str">
        <f t="shared" si="18"/>
        <v/>
      </c>
    </row>
    <row r="1140" ht="36" customHeight="1" spans="1:5">
      <c r="A1140" s="422" t="s">
        <v>2127</v>
      </c>
      <c r="B1140" s="286" t="s">
        <v>2128</v>
      </c>
      <c r="C1140" s="426">
        <v>475</v>
      </c>
      <c r="D1140" s="425">
        <v>700</v>
      </c>
      <c r="E1140" s="290">
        <f t="shared" si="18"/>
        <v>0.474</v>
      </c>
    </row>
    <row r="1141" ht="36" customHeight="1" spans="1:5">
      <c r="A1141" s="418" t="s">
        <v>2129</v>
      </c>
      <c r="B1141" s="282" t="s">
        <v>2130</v>
      </c>
      <c r="C1141" s="421">
        <v>3357</v>
      </c>
      <c r="D1141" s="420">
        <v>1</v>
      </c>
      <c r="E1141" s="290">
        <f t="shared" si="18"/>
        <v>-1</v>
      </c>
    </row>
    <row r="1142" ht="36" customHeight="1" spans="1:5">
      <c r="A1142" s="286">
        <v>2179902</v>
      </c>
      <c r="B1142" s="286" t="s">
        <v>2131</v>
      </c>
      <c r="C1142" s="426">
        <v>3357</v>
      </c>
      <c r="D1142" s="425"/>
      <c r="E1142" s="290">
        <f t="shared" si="18"/>
        <v>-1</v>
      </c>
    </row>
    <row r="1143" ht="36" customHeight="1" spans="1:5">
      <c r="A1143" s="286">
        <v>2179999</v>
      </c>
      <c r="B1143" s="286" t="s">
        <v>2128</v>
      </c>
      <c r="C1143" s="424"/>
      <c r="D1143" s="425"/>
      <c r="E1143" s="290" t="str">
        <f t="shared" si="18"/>
        <v/>
      </c>
    </row>
    <row r="1144" ht="36" customHeight="1" spans="1:5">
      <c r="A1144" s="282" t="s">
        <v>2132</v>
      </c>
      <c r="B1144" s="431" t="s">
        <v>586</v>
      </c>
      <c r="C1144" s="421"/>
      <c r="D1144" s="420"/>
      <c r="E1144" s="290" t="str">
        <f t="shared" si="18"/>
        <v/>
      </c>
    </row>
    <row r="1145" ht="36" customHeight="1" spans="1:5">
      <c r="A1145" s="418" t="s">
        <v>170</v>
      </c>
      <c r="B1145" s="282" t="s">
        <v>171</v>
      </c>
      <c r="C1145" s="421"/>
      <c r="D1145" s="420"/>
      <c r="E1145" s="290" t="str">
        <f t="shared" si="18"/>
        <v/>
      </c>
    </row>
    <row r="1146" ht="36" customHeight="1" spans="1:5">
      <c r="A1146" s="418" t="s">
        <v>2133</v>
      </c>
      <c r="B1146" s="282" t="s">
        <v>2134</v>
      </c>
      <c r="C1146" s="421">
        <v>0</v>
      </c>
      <c r="D1146" s="420"/>
      <c r="E1146" s="290" t="str">
        <f t="shared" si="18"/>
        <v/>
      </c>
    </row>
    <row r="1147" ht="36" customHeight="1" spans="1:5">
      <c r="A1147" s="418" t="s">
        <v>2135</v>
      </c>
      <c r="B1147" s="282" t="s">
        <v>2136</v>
      </c>
      <c r="C1147" s="421">
        <v>0</v>
      </c>
      <c r="D1147" s="420"/>
      <c r="E1147" s="290" t="str">
        <f t="shared" si="18"/>
        <v/>
      </c>
    </row>
    <row r="1148" ht="36" customHeight="1" spans="1:5">
      <c r="A1148" s="418" t="s">
        <v>2137</v>
      </c>
      <c r="B1148" s="282" t="s">
        <v>2138</v>
      </c>
      <c r="C1148" s="421">
        <v>0</v>
      </c>
      <c r="D1148" s="420"/>
      <c r="E1148" s="290" t="str">
        <f t="shared" si="18"/>
        <v/>
      </c>
    </row>
    <row r="1149" ht="36" customHeight="1" spans="1:5">
      <c r="A1149" s="418" t="s">
        <v>2139</v>
      </c>
      <c r="B1149" s="282" t="s">
        <v>2140</v>
      </c>
      <c r="C1149" s="421">
        <v>0</v>
      </c>
      <c r="D1149" s="420"/>
      <c r="E1149" s="290" t="str">
        <f t="shared" si="18"/>
        <v/>
      </c>
    </row>
    <row r="1150" ht="36" customHeight="1" spans="1:5">
      <c r="A1150" s="418" t="s">
        <v>2141</v>
      </c>
      <c r="B1150" s="282" t="s">
        <v>2142</v>
      </c>
      <c r="C1150" s="421">
        <v>0</v>
      </c>
      <c r="D1150" s="420"/>
      <c r="E1150" s="290" t="str">
        <f t="shared" si="18"/>
        <v/>
      </c>
    </row>
    <row r="1151" ht="36" customHeight="1" spans="1:5">
      <c r="A1151" s="418" t="s">
        <v>2143</v>
      </c>
      <c r="B1151" s="282" t="s">
        <v>2144</v>
      </c>
      <c r="C1151" s="421">
        <v>0</v>
      </c>
      <c r="D1151" s="420"/>
      <c r="E1151" s="290" t="str">
        <f t="shared" si="18"/>
        <v/>
      </c>
    </row>
    <row r="1152" ht="36" customHeight="1" spans="1:5">
      <c r="A1152" s="418" t="s">
        <v>2145</v>
      </c>
      <c r="B1152" s="282" t="s">
        <v>2146</v>
      </c>
      <c r="C1152" s="421">
        <v>0</v>
      </c>
      <c r="D1152" s="420"/>
      <c r="E1152" s="290" t="str">
        <f t="shared" si="18"/>
        <v/>
      </c>
    </row>
    <row r="1153" ht="36" customHeight="1" spans="1:5">
      <c r="A1153" s="418" t="s">
        <v>2147</v>
      </c>
      <c r="B1153" s="282" t="s">
        <v>2148</v>
      </c>
      <c r="C1153" s="421">
        <v>0</v>
      </c>
      <c r="D1153" s="420"/>
      <c r="E1153" s="290" t="str">
        <f t="shared" si="18"/>
        <v/>
      </c>
    </row>
    <row r="1154" ht="36" customHeight="1" spans="1:5">
      <c r="A1154" s="418" t="s">
        <v>2149</v>
      </c>
      <c r="B1154" s="282" t="s">
        <v>2150</v>
      </c>
      <c r="C1154" s="421">
        <v>0</v>
      </c>
      <c r="D1154" s="420"/>
      <c r="E1154" s="290" t="str">
        <f t="shared" si="18"/>
        <v/>
      </c>
    </row>
    <row r="1155" ht="36" customHeight="1" spans="1:5">
      <c r="A1155" s="418" t="s">
        <v>172</v>
      </c>
      <c r="B1155" s="282" t="s">
        <v>173</v>
      </c>
      <c r="C1155" s="433">
        <v>2173</v>
      </c>
      <c r="D1155" s="420">
        <v>2083</v>
      </c>
      <c r="E1155" s="290">
        <f t="shared" si="18"/>
        <v>-0.041</v>
      </c>
    </row>
    <row r="1156" ht="36" customHeight="1" spans="1:5">
      <c r="A1156" s="418" t="s">
        <v>2151</v>
      </c>
      <c r="B1156" s="282" t="s">
        <v>2152</v>
      </c>
      <c r="C1156" s="421">
        <f>SUM(C1157:C1182)</f>
        <v>2099</v>
      </c>
      <c r="D1156" s="420">
        <v>1983</v>
      </c>
      <c r="E1156" s="290">
        <f t="shared" si="18"/>
        <v>-0.055</v>
      </c>
    </row>
    <row r="1157" ht="36" customHeight="1" spans="1:5">
      <c r="A1157" s="422" t="s">
        <v>2153</v>
      </c>
      <c r="B1157" s="286" t="s">
        <v>206</v>
      </c>
      <c r="C1157" s="426">
        <v>1543</v>
      </c>
      <c r="D1157" s="425">
        <v>1319</v>
      </c>
      <c r="E1157" s="290">
        <f t="shared" ref="E1157:E1220" si="19">IF(C1157&gt;0,D1157/C1157-1,IF(C1157&lt;0,-(D1157/C1157-1),""))</f>
        <v>-0.145</v>
      </c>
    </row>
    <row r="1158" ht="36" customHeight="1" spans="1:5">
      <c r="A1158" s="422" t="s">
        <v>2154</v>
      </c>
      <c r="B1158" s="286" t="s">
        <v>208</v>
      </c>
      <c r="C1158" s="424">
        <v>0</v>
      </c>
      <c r="D1158" s="425"/>
      <c r="E1158" s="290" t="str">
        <f t="shared" si="19"/>
        <v/>
      </c>
    </row>
    <row r="1159" ht="36" customHeight="1" spans="1:5">
      <c r="A1159" s="422" t="s">
        <v>2155</v>
      </c>
      <c r="B1159" s="286" t="s">
        <v>210</v>
      </c>
      <c r="C1159" s="424"/>
      <c r="D1159" s="425"/>
      <c r="E1159" s="290" t="str">
        <f t="shared" si="19"/>
        <v/>
      </c>
    </row>
    <row r="1160" ht="36" customHeight="1" spans="1:5">
      <c r="A1160" s="422" t="s">
        <v>2156</v>
      </c>
      <c r="B1160" s="286" t="s">
        <v>2157</v>
      </c>
      <c r="C1160" s="426">
        <v>9</v>
      </c>
      <c r="D1160" s="425">
        <v>24</v>
      </c>
      <c r="E1160" s="290">
        <f t="shared" si="19"/>
        <v>1.667</v>
      </c>
    </row>
    <row r="1161" ht="36" customHeight="1" spans="1:5">
      <c r="A1161" s="422" t="s">
        <v>2158</v>
      </c>
      <c r="B1161" s="286" t="s">
        <v>2159</v>
      </c>
      <c r="C1161" s="426">
        <v>17</v>
      </c>
      <c r="D1161" s="425"/>
      <c r="E1161" s="290">
        <f t="shared" si="19"/>
        <v>-1</v>
      </c>
    </row>
    <row r="1162" ht="36" customHeight="1" spans="1:5">
      <c r="A1162" s="422" t="s">
        <v>2160</v>
      </c>
      <c r="B1162" s="286" t="s">
        <v>2161</v>
      </c>
      <c r="C1162" s="424"/>
      <c r="D1162" s="425"/>
      <c r="E1162" s="290" t="str">
        <f t="shared" si="19"/>
        <v/>
      </c>
    </row>
    <row r="1163" ht="36" customHeight="1" spans="1:5">
      <c r="A1163" s="422" t="s">
        <v>2162</v>
      </c>
      <c r="B1163" s="286" t="s">
        <v>2163</v>
      </c>
      <c r="C1163" s="426">
        <v>97</v>
      </c>
      <c r="D1163" s="425">
        <v>410</v>
      </c>
      <c r="E1163" s="290">
        <f t="shared" si="19"/>
        <v>3.227</v>
      </c>
    </row>
    <row r="1164" ht="36" customHeight="1" spans="1:5">
      <c r="A1164" s="422" t="s">
        <v>2164</v>
      </c>
      <c r="B1164" s="286" t="s">
        <v>2165</v>
      </c>
      <c r="C1164" s="426">
        <v>288</v>
      </c>
      <c r="D1164" s="425">
        <v>116</v>
      </c>
      <c r="E1164" s="290">
        <f t="shared" si="19"/>
        <v>-0.597</v>
      </c>
    </row>
    <row r="1165" ht="36" customHeight="1" spans="1:5">
      <c r="A1165" s="422" t="s">
        <v>2166</v>
      </c>
      <c r="B1165" s="286" t="s">
        <v>2167</v>
      </c>
      <c r="C1165" s="424">
        <v>0</v>
      </c>
      <c r="D1165" s="425"/>
      <c r="E1165" s="290" t="str">
        <f t="shared" si="19"/>
        <v/>
      </c>
    </row>
    <row r="1166" ht="36" customHeight="1" spans="1:5">
      <c r="A1166" s="422" t="s">
        <v>2168</v>
      </c>
      <c r="B1166" s="286" t="s">
        <v>2169</v>
      </c>
      <c r="C1166" s="426">
        <v>5</v>
      </c>
      <c r="D1166" s="425"/>
      <c r="E1166" s="290">
        <f t="shared" si="19"/>
        <v>-1</v>
      </c>
    </row>
    <row r="1167" ht="36" customHeight="1" spans="1:5">
      <c r="A1167" s="422" t="s">
        <v>2170</v>
      </c>
      <c r="B1167" s="286" t="s">
        <v>2171</v>
      </c>
      <c r="C1167" s="424"/>
      <c r="D1167" s="425"/>
      <c r="E1167" s="290" t="str">
        <f t="shared" si="19"/>
        <v/>
      </c>
    </row>
    <row r="1168" ht="36" customHeight="1" spans="1:5">
      <c r="A1168" s="422" t="s">
        <v>2172</v>
      </c>
      <c r="B1168" s="286" t="s">
        <v>2173</v>
      </c>
      <c r="C1168" s="424">
        <v>0</v>
      </c>
      <c r="D1168" s="425"/>
      <c r="E1168" s="290" t="str">
        <f t="shared" si="19"/>
        <v/>
      </c>
    </row>
    <row r="1169" ht="36" customHeight="1" spans="1:5">
      <c r="A1169" s="422" t="s">
        <v>2174</v>
      </c>
      <c r="B1169" s="286" t="s">
        <v>2175</v>
      </c>
      <c r="C1169" s="424">
        <v>0</v>
      </c>
      <c r="D1169" s="425"/>
      <c r="E1169" s="290" t="str">
        <f t="shared" si="19"/>
        <v/>
      </c>
    </row>
    <row r="1170" ht="36" customHeight="1" spans="1:5">
      <c r="A1170" s="422" t="s">
        <v>2176</v>
      </c>
      <c r="B1170" s="286" t="s">
        <v>2177</v>
      </c>
      <c r="C1170" s="424"/>
      <c r="D1170" s="425"/>
      <c r="E1170" s="290" t="str">
        <f t="shared" si="19"/>
        <v/>
      </c>
    </row>
    <row r="1171" ht="36" customHeight="1" spans="1:5">
      <c r="A1171" s="422" t="s">
        <v>2178</v>
      </c>
      <c r="B1171" s="286" t="s">
        <v>2179</v>
      </c>
      <c r="C1171" s="424"/>
      <c r="D1171" s="425"/>
      <c r="E1171" s="290" t="str">
        <f t="shared" si="19"/>
        <v/>
      </c>
    </row>
    <row r="1172" ht="36" customHeight="1" spans="1:5">
      <c r="A1172" s="422" t="s">
        <v>2180</v>
      </c>
      <c r="B1172" s="286" t="s">
        <v>2181</v>
      </c>
      <c r="C1172" s="424">
        <v>0</v>
      </c>
      <c r="D1172" s="425"/>
      <c r="E1172" s="290" t="str">
        <f t="shared" si="19"/>
        <v/>
      </c>
    </row>
    <row r="1173" ht="36" customHeight="1" spans="1:5">
      <c r="A1173" s="422" t="s">
        <v>2182</v>
      </c>
      <c r="B1173" s="286" t="s">
        <v>2183</v>
      </c>
      <c r="C1173" s="424">
        <v>0</v>
      </c>
      <c r="D1173" s="425"/>
      <c r="E1173" s="290" t="str">
        <f t="shared" si="19"/>
        <v/>
      </c>
    </row>
    <row r="1174" ht="36" customHeight="1" spans="1:5">
      <c r="A1174" s="422" t="s">
        <v>2184</v>
      </c>
      <c r="B1174" s="286" t="s">
        <v>2185</v>
      </c>
      <c r="C1174" s="424">
        <v>0</v>
      </c>
      <c r="D1174" s="425"/>
      <c r="E1174" s="290" t="str">
        <f t="shared" si="19"/>
        <v/>
      </c>
    </row>
    <row r="1175" ht="36" customHeight="1" spans="1:5">
      <c r="A1175" s="422" t="s">
        <v>2186</v>
      </c>
      <c r="B1175" s="286" t="s">
        <v>2187</v>
      </c>
      <c r="C1175" s="424">
        <v>0</v>
      </c>
      <c r="D1175" s="425"/>
      <c r="E1175" s="290" t="str">
        <f t="shared" si="19"/>
        <v/>
      </c>
    </row>
    <row r="1176" ht="36" customHeight="1" spans="1:5">
      <c r="A1176" s="422" t="s">
        <v>2188</v>
      </c>
      <c r="B1176" s="286" t="s">
        <v>2189</v>
      </c>
      <c r="C1176" s="424">
        <v>0</v>
      </c>
      <c r="D1176" s="425"/>
      <c r="E1176" s="290" t="str">
        <f t="shared" si="19"/>
        <v/>
      </c>
    </row>
    <row r="1177" ht="36" customHeight="1" spans="1:5">
      <c r="A1177" s="422" t="s">
        <v>2190</v>
      </c>
      <c r="B1177" s="286" t="s">
        <v>2191</v>
      </c>
      <c r="C1177" s="424">
        <v>0</v>
      </c>
      <c r="D1177" s="425"/>
      <c r="E1177" s="290" t="str">
        <f t="shared" si="19"/>
        <v/>
      </c>
    </row>
    <row r="1178" ht="36" customHeight="1" spans="1:5">
      <c r="A1178" s="422" t="s">
        <v>2192</v>
      </c>
      <c r="B1178" s="286" t="s">
        <v>2193</v>
      </c>
      <c r="C1178" s="424">
        <v>0</v>
      </c>
      <c r="D1178" s="425"/>
      <c r="E1178" s="290" t="str">
        <f t="shared" si="19"/>
        <v/>
      </c>
    </row>
    <row r="1179" ht="36" customHeight="1" spans="1:5">
      <c r="A1179" s="422" t="s">
        <v>2194</v>
      </c>
      <c r="B1179" s="286" t="s">
        <v>2195</v>
      </c>
      <c r="C1179" s="424">
        <v>0</v>
      </c>
      <c r="D1179" s="425"/>
      <c r="E1179" s="290" t="str">
        <f t="shared" si="19"/>
        <v/>
      </c>
    </row>
    <row r="1180" ht="36" customHeight="1" spans="1:5">
      <c r="A1180" s="422" t="s">
        <v>2196</v>
      </c>
      <c r="B1180" s="286" t="s">
        <v>2197</v>
      </c>
      <c r="C1180" s="424"/>
      <c r="D1180" s="425"/>
      <c r="E1180" s="290" t="str">
        <f t="shared" si="19"/>
        <v/>
      </c>
    </row>
    <row r="1181" ht="36" customHeight="1" spans="1:5">
      <c r="A1181" s="422" t="s">
        <v>2198</v>
      </c>
      <c r="B1181" s="286" t="s">
        <v>224</v>
      </c>
      <c r="C1181" s="426">
        <v>140</v>
      </c>
      <c r="D1181" s="425">
        <v>107</v>
      </c>
      <c r="E1181" s="290">
        <f t="shared" si="19"/>
        <v>-0.236</v>
      </c>
    </row>
    <row r="1182" ht="36" customHeight="1" spans="1:5">
      <c r="A1182" s="422" t="s">
        <v>2199</v>
      </c>
      <c r="B1182" s="286" t="s">
        <v>2200</v>
      </c>
      <c r="C1182" s="424"/>
      <c r="D1182" s="425">
        <v>7</v>
      </c>
      <c r="E1182" s="290" t="str">
        <f t="shared" si="19"/>
        <v/>
      </c>
    </row>
    <row r="1183" ht="36" customHeight="1" spans="1:5">
      <c r="A1183" s="418" t="s">
        <v>2201</v>
      </c>
      <c r="B1183" s="282" t="s">
        <v>2202</v>
      </c>
      <c r="C1183" s="433">
        <v>74</v>
      </c>
      <c r="D1183" s="420">
        <v>100</v>
      </c>
      <c r="E1183" s="290">
        <f t="shared" si="19"/>
        <v>0.351</v>
      </c>
    </row>
    <row r="1184" ht="36" customHeight="1" spans="1:5">
      <c r="A1184" s="422" t="s">
        <v>2203</v>
      </c>
      <c r="B1184" s="286" t="s">
        <v>206</v>
      </c>
      <c r="C1184" s="424">
        <v>0</v>
      </c>
      <c r="D1184" s="425"/>
      <c r="E1184" s="290" t="str">
        <f t="shared" si="19"/>
        <v/>
      </c>
    </row>
    <row r="1185" ht="36" customHeight="1" spans="1:5">
      <c r="A1185" s="422" t="s">
        <v>2204</v>
      </c>
      <c r="B1185" s="286" t="s">
        <v>208</v>
      </c>
      <c r="C1185" s="424">
        <v>0</v>
      </c>
      <c r="D1185" s="425"/>
      <c r="E1185" s="290" t="str">
        <f t="shared" si="19"/>
        <v/>
      </c>
    </row>
    <row r="1186" ht="36" customHeight="1" spans="1:5">
      <c r="A1186" s="422" t="s">
        <v>2205</v>
      </c>
      <c r="B1186" s="286" t="s">
        <v>210</v>
      </c>
      <c r="C1186" s="424">
        <v>0</v>
      </c>
      <c r="D1186" s="425"/>
      <c r="E1186" s="290" t="str">
        <f t="shared" si="19"/>
        <v/>
      </c>
    </row>
    <row r="1187" ht="36" customHeight="1" spans="1:5">
      <c r="A1187" s="422" t="s">
        <v>2206</v>
      </c>
      <c r="B1187" s="286" t="s">
        <v>2207</v>
      </c>
      <c r="C1187" s="424">
        <v>0</v>
      </c>
      <c r="D1187" s="425"/>
      <c r="E1187" s="290" t="str">
        <f t="shared" si="19"/>
        <v/>
      </c>
    </row>
    <row r="1188" ht="36" customHeight="1" spans="1:5">
      <c r="A1188" s="422" t="s">
        <v>2208</v>
      </c>
      <c r="B1188" s="286" t="s">
        <v>2209</v>
      </c>
      <c r="C1188" s="424"/>
      <c r="D1188" s="425"/>
      <c r="E1188" s="290" t="str">
        <f t="shared" si="19"/>
        <v/>
      </c>
    </row>
    <row r="1189" ht="36" customHeight="1" spans="1:5">
      <c r="A1189" s="422" t="s">
        <v>2210</v>
      </c>
      <c r="B1189" s="286" t="s">
        <v>2211</v>
      </c>
      <c r="C1189" s="424"/>
      <c r="D1189" s="425"/>
      <c r="E1189" s="290" t="str">
        <f t="shared" si="19"/>
        <v/>
      </c>
    </row>
    <row r="1190" ht="36" customHeight="1" spans="1:5">
      <c r="A1190" s="422" t="s">
        <v>2212</v>
      </c>
      <c r="B1190" s="286" t="s">
        <v>2213</v>
      </c>
      <c r="C1190" s="424"/>
      <c r="D1190" s="425"/>
      <c r="E1190" s="290" t="str">
        <f t="shared" si="19"/>
        <v/>
      </c>
    </row>
    <row r="1191" ht="36" customHeight="1" spans="1:5">
      <c r="A1191" s="422" t="s">
        <v>2214</v>
      </c>
      <c r="B1191" s="286" t="s">
        <v>2215</v>
      </c>
      <c r="C1191" s="426">
        <v>74</v>
      </c>
      <c r="D1191" s="425">
        <v>100</v>
      </c>
      <c r="E1191" s="290">
        <f t="shared" si="19"/>
        <v>0.351</v>
      </c>
    </row>
    <row r="1192" ht="36" customHeight="1" spans="1:5">
      <c r="A1192" s="422" t="s">
        <v>2216</v>
      </c>
      <c r="B1192" s="286" t="s">
        <v>2217</v>
      </c>
      <c r="C1192" s="424">
        <v>0</v>
      </c>
      <c r="D1192" s="425"/>
      <c r="E1192" s="290" t="str">
        <f t="shared" si="19"/>
        <v/>
      </c>
    </row>
    <row r="1193" ht="36" customHeight="1" spans="1:5">
      <c r="A1193" s="422" t="s">
        <v>2218</v>
      </c>
      <c r="B1193" s="286" t="s">
        <v>2219</v>
      </c>
      <c r="C1193" s="424">
        <v>0</v>
      </c>
      <c r="D1193" s="425"/>
      <c r="E1193" s="290" t="str">
        <f t="shared" si="19"/>
        <v/>
      </c>
    </row>
    <row r="1194" ht="36" customHeight="1" spans="1:5">
      <c r="A1194" s="422" t="s">
        <v>2220</v>
      </c>
      <c r="B1194" s="286" t="s">
        <v>2221</v>
      </c>
      <c r="C1194" s="424">
        <v>0</v>
      </c>
      <c r="D1194" s="425"/>
      <c r="E1194" s="290" t="str">
        <f t="shared" si="19"/>
        <v/>
      </c>
    </row>
    <row r="1195" ht="36" customHeight="1" spans="1:5">
      <c r="A1195" s="422" t="s">
        <v>2222</v>
      </c>
      <c r="B1195" s="286" t="s">
        <v>2223</v>
      </c>
      <c r="C1195" s="424">
        <v>0</v>
      </c>
      <c r="D1195" s="425"/>
      <c r="E1195" s="290" t="str">
        <f t="shared" si="19"/>
        <v/>
      </c>
    </row>
    <row r="1196" ht="36" customHeight="1" spans="1:5">
      <c r="A1196" s="422" t="s">
        <v>2224</v>
      </c>
      <c r="B1196" s="286" t="s">
        <v>2225</v>
      </c>
      <c r="C1196" s="424">
        <v>0</v>
      </c>
      <c r="D1196" s="425"/>
      <c r="E1196" s="290" t="str">
        <f t="shared" si="19"/>
        <v/>
      </c>
    </row>
    <row r="1197" ht="36" customHeight="1" spans="1:5">
      <c r="A1197" s="422" t="s">
        <v>2226</v>
      </c>
      <c r="B1197" s="286" t="s">
        <v>2227</v>
      </c>
      <c r="C1197" s="424">
        <v>0</v>
      </c>
      <c r="D1197" s="425"/>
      <c r="E1197" s="290" t="str">
        <f t="shared" si="19"/>
        <v/>
      </c>
    </row>
    <row r="1198" ht="36" customHeight="1" spans="1:5">
      <c r="A1198" s="418" t="s">
        <v>2228</v>
      </c>
      <c r="B1198" s="282" t="s">
        <v>2229</v>
      </c>
      <c r="C1198" s="421"/>
      <c r="D1198" s="420"/>
      <c r="E1198" s="290" t="str">
        <f t="shared" si="19"/>
        <v/>
      </c>
    </row>
    <row r="1199" ht="36" customHeight="1" spans="1:5">
      <c r="A1199" s="286">
        <v>2209999</v>
      </c>
      <c r="B1199" s="286" t="s">
        <v>2230</v>
      </c>
      <c r="C1199" s="424"/>
      <c r="D1199" s="425"/>
      <c r="E1199" s="290" t="str">
        <f t="shared" si="19"/>
        <v/>
      </c>
    </row>
    <row r="1200" ht="36" customHeight="1" spans="1:5">
      <c r="A1200" s="282" t="s">
        <v>2231</v>
      </c>
      <c r="B1200" s="431" t="s">
        <v>586</v>
      </c>
      <c r="C1200" s="432"/>
      <c r="D1200" s="432"/>
      <c r="E1200" s="290" t="str">
        <f t="shared" si="19"/>
        <v/>
      </c>
    </row>
    <row r="1201" ht="36" customHeight="1" spans="1:5">
      <c r="A1201" s="418" t="s">
        <v>174</v>
      </c>
      <c r="B1201" s="282" t="s">
        <v>175</v>
      </c>
      <c r="C1201" s="433">
        <v>15303</v>
      </c>
      <c r="D1201" s="420">
        <v>17833</v>
      </c>
      <c r="E1201" s="290">
        <f t="shared" si="19"/>
        <v>0.165</v>
      </c>
    </row>
    <row r="1202" ht="36" customHeight="1" spans="1:5">
      <c r="A1202" s="418" t="s">
        <v>2232</v>
      </c>
      <c r="B1202" s="282" t="s">
        <v>2233</v>
      </c>
      <c r="C1202" s="433">
        <v>8000</v>
      </c>
      <c r="D1202" s="420">
        <v>10065</v>
      </c>
      <c r="E1202" s="290">
        <f t="shared" si="19"/>
        <v>0.258</v>
      </c>
    </row>
    <row r="1203" ht="36" customHeight="1" spans="1:5">
      <c r="A1203" s="422" t="s">
        <v>2234</v>
      </c>
      <c r="B1203" s="286" t="s">
        <v>2235</v>
      </c>
      <c r="C1203" s="424">
        <v>0</v>
      </c>
      <c r="D1203" s="425"/>
      <c r="E1203" s="290" t="str">
        <f t="shared" si="19"/>
        <v/>
      </c>
    </row>
    <row r="1204" ht="36" customHeight="1" spans="1:5">
      <c r="A1204" s="422" t="s">
        <v>2236</v>
      </c>
      <c r="B1204" s="286" t="s">
        <v>2237</v>
      </c>
      <c r="C1204" s="424">
        <v>0</v>
      </c>
      <c r="D1204" s="425"/>
      <c r="E1204" s="290" t="str">
        <f t="shared" si="19"/>
        <v/>
      </c>
    </row>
    <row r="1205" ht="36" customHeight="1" spans="1:5">
      <c r="A1205" s="422" t="s">
        <v>2238</v>
      </c>
      <c r="B1205" s="286" t="s">
        <v>2239</v>
      </c>
      <c r="C1205" s="424">
        <v>0</v>
      </c>
      <c r="D1205" s="425"/>
      <c r="E1205" s="290" t="str">
        <f t="shared" si="19"/>
        <v/>
      </c>
    </row>
    <row r="1206" ht="36" customHeight="1" spans="1:5">
      <c r="A1206" s="422" t="s">
        <v>2240</v>
      </c>
      <c r="B1206" s="286" t="s">
        <v>2241</v>
      </c>
      <c r="C1206" s="424">
        <v>0</v>
      </c>
      <c r="D1206" s="425"/>
      <c r="E1206" s="290" t="str">
        <f t="shared" si="19"/>
        <v/>
      </c>
    </row>
    <row r="1207" ht="36" customHeight="1" spans="1:5">
      <c r="A1207" s="422" t="s">
        <v>2242</v>
      </c>
      <c r="B1207" s="286" t="s">
        <v>2243</v>
      </c>
      <c r="C1207" s="424"/>
      <c r="D1207" s="425">
        <v>65</v>
      </c>
      <c r="E1207" s="290" t="str">
        <f t="shared" si="19"/>
        <v/>
      </c>
    </row>
    <row r="1208" ht="36" customHeight="1" spans="1:5">
      <c r="A1208" s="422" t="s">
        <v>2244</v>
      </c>
      <c r="B1208" s="286" t="s">
        <v>2245</v>
      </c>
      <c r="C1208" s="424">
        <v>0</v>
      </c>
      <c r="D1208" s="425"/>
      <c r="E1208" s="290" t="str">
        <f t="shared" si="19"/>
        <v/>
      </c>
    </row>
    <row r="1209" ht="36" customHeight="1" spans="1:5">
      <c r="A1209" s="422" t="s">
        <v>2246</v>
      </c>
      <c r="B1209" s="286" t="s">
        <v>2247</v>
      </c>
      <c r="C1209" s="424">
        <v>0</v>
      </c>
      <c r="D1209" s="425"/>
      <c r="E1209" s="290" t="str">
        <f t="shared" si="19"/>
        <v/>
      </c>
    </row>
    <row r="1210" ht="36" customHeight="1" spans="1:5">
      <c r="A1210" s="422" t="s">
        <v>2248</v>
      </c>
      <c r="B1210" s="286" t="s">
        <v>2249</v>
      </c>
      <c r="C1210" s="424">
        <v>0</v>
      </c>
      <c r="D1210" s="425"/>
      <c r="E1210" s="290" t="str">
        <f t="shared" si="19"/>
        <v/>
      </c>
    </row>
    <row r="1211" ht="36" customHeight="1" spans="1:5">
      <c r="A1211" s="422" t="s">
        <v>2250</v>
      </c>
      <c r="B1211" s="286" t="s">
        <v>2251</v>
      </c>
      <c r="C1211" s="424">
        <v>0</v>
      </c>
      <c r="D1211" s="425"/>
      <c r="E1211" s="290" t="str">
        <f t="shared" si="19"/>
        <v/>
      </c>
    </row>
    <row r="1212" ht="36" customHeight="1" spans="1:5">
      <c r="A1212" s="422" t="s">
        <v>2252</v>
      </c>
      <c r="B1212" s="286" t="s">
        <v>2253</v>
      </c>
      <c r="C1212" s="426">
        <v>8000</v>
      </c>
      <c r="D1212" s="425">
        <v>10000</v>
      </c>
      <c r="E1212" s="290">
        <f t="shared" si="19"/>
        <v>0.25</v>
      </c>
    </row>
    <row r="1213" ht="36" customHeight="1" spans="1:5">
      <c r="A1213" s="418" t="s">
        <v>2254</v>
      </c>
      <c r="B1213" s="282" t="s">
        <v>2255</v>
      </c>
      <c r="C1213" s="433">
        <f>SUM(C1214:C1216)</f>
        <v>7303</v>
      </c>
      <c r="D1213" s="420">
        <v>7768</v>
      </c>
      <c r="E1213" s="290">
        <f t="shared" si="19"/>
        <v>0.064</v>
      </c>
    </row>
    <row r="1214" ht="36" customHeight="1" spans="1:5">
      <c r="A1214" s="422" t="s">
        <v>2256</v>
      </c>
      <c r="B1214" s="286" t="s">
        <v>2257</v>
      </c>
      <c r="C1214" s="426">
        <v>7172</v>
      </c>
      <c r="D1214" s="425">
        <v>7612</v>
      </c>
      <c r="E1214" s="290">
        <f t="shared" si="19"/>
        <v>0.061</v>
      </c>
    </row>
    <row r="1215" ht="36" customHeight="1" spans="1:5">
      <c r="A1215" s="422" t="s">
        <v>2258</v>
      </c>
      <c r="B1215" s="286" t="s">
        <v>2259</v>
      </c>
      <c r="C1215" s="424">
        <v>0</v>
      </c>
      <c r="D1215" s="425"/>
      <c r="E1215" s="290" t="str">
        <f t="shared" si="19"/>
        <v/>
      </c>
    </row>
    <row r="1216" ht="36" customHeight="1" spans="1:5">
      <c r="A1216" s="422" t="s">
        <v>2260</v>
      </c>
      <c r="B1216" s="286" t="s">
        <v>2261</v>
      </c>
      <c r="C1216" s="426">
        <v>131</v>
      </c>
      <c r="D1216" s="425">
        <v>156</v>
      </c>
      <c r="E1216" s="290">
        <f t="shared" si="19"/>
        <v>0.191</v>
      </c>
    </row>
    <row r="1217" ht="36" customHeight="1" spans="1:5">
      <c r="A1217" s="418" t="s">
        <v>2262</v>
      </c>
      <c r="B1217" s="282" t="s">
        <v>2263</v>
      </c>
      <c r="C1217" s="421"/>
      <c r="D1217" s="420"/>
      <c r="E1217" s="290" t="str">
        <f t="shared" si="19"/>
        <v/>
      </c>
    </row>
    <row r="1218" ht="36" customHeight="1" spans="1:5">
      <c r="A1218" s="422" t="s">
        <v>2264</v>
      </c>
      <c r="B1218" s="286" t="s">
        <v>2265</v>
      </c>
      <c r="C1218" s="424">
        <v>0</v>
      </c>
      <c r="D1218" s="425"/>
      <c r="E1218" s="290" t="str">
        <f t="shared" si="19"/>
        <v/>
      </c>
    </row>
    <row r="1219" ht="36" customHeight="1" spans="1:5">
      <c r="A1219" s="422" t="s">
        <v>2266</v>
      </c>
      <c r="B1219" s="286" t="s">
        <v>2267</v>
      </c>
      <c r="C1219" s="424"/>
      <c r="D1219" s="425"/>
      <c r="E1219" s="290" t="str">
        <f t="shared" si="19"/>
        <v/>
      </c>
    </row>
    <row r="1220" ht="36" customHeight="1" spans="1:5">
      <c r="A1220" s="422" t="s">
        <v>2268</v>
      </c>
      <c r="B1220" s="286" t="s">
        <v>2269</v>
      </c>
      <c r="C1220" s="424">
        <v>0</v>
      </c>
      <c r="D1220" s="425"/>
      <c r="E1220" s="290" t="str">
        <f t="shared" si="19"/>
        <v/>
      </c>
    </row>
    <row r="1221" ht="36" customHeight="1" spans="1:5">
      <c r="A1221" s="430" t="s">
        <v>2270</v>
      </c>
      <c r="B1221" s="438" t="s">
        <v>586</v>
      </c>
      <c r="C1221" s="432"/>
      <c r="D1221" s="432"/>
      <c r="E1221" s="290" t="str">
        <f t="shared" ref="E1221:E1284" si="20">IF(C1221&gt;0,D1221/C1221-1,IF(C1221&lt;0,-(D1221/C1221-1),""))</f>
        <v/>
      </c>
    </row>
    <row r="1222" ht="36" customHeight="1" spans="1:5">
      <c r="A1222" s="418" t="s">
        <v>176</v>
      </c>
      <c r="B1222" s="282" t="s">
        <v>177</v>
      </c>
      <c r="C1222" s="433">
        <v>334</v>
      </c>
      <c r="D1222" s="420">
        <v>317</v>
      </c>
      <c r="E1222" s="290">
        <f t="shared" si="20"/>
        <v>-0.051</v>
      </c>
    </row>
    <row r="1223" ht="36" customHeight="1" spans="1:5">
      <c r="A1223" s="418" t="s">
        <v>2271</v>
      </c>
      <c r="B1223" s="282" t="s">
        <v>2272</v>
      </c>
      <c r="C1223" s="421">
        <f>SUM(C1224:C1240)</f>
        <v>53</v>
      </c>
      <c r="D1223" s="420">
        <v>47</v>
      </c>
      <c r="E1223" s="290">
        <f t="shared" si="20"/>
        <v>-0.113</v>
      </c>
    </row>
    <row r="1224" ht="36" customHeight="1" spans="1:5">
      <c r="A1224" s="422" t="s">
        <v>2273</v>
      </c>
      <c r="B1224" s="286" t="s">
        <v>206</v>
      </c>
      <c r="C1224" s="424"/>
      <c r="D1224" s="425"/>
      <c r="E1224" s="290" t="str">
        <f t="shared" si="20"/>
        <v/>
      </c>
    </row>
    <row r="1225" ht="36" customHeight="1" spans="1:5">
      <c r="A1225" s="422" t="s">
        <v>2274</v>
      </c>
      <c r="B1225" s="286" t="s">
        <v>208</v>
      </c>
      <c r="C1225" s="424">
        <v>0</v>
      </c>
      <c r="D1225" s="425"/>
      <c r="E1225" s="290" t="str">
        <f t="shared" si="20"/>
        <v/>
      </c>
    </row>
    <row r="1226" ht="36" customHeight="1" spans="1:5">
      <c r="A1226" s="422" t="s">
        <v>2275</v>
      </c>
      <c r="B1226" s="286" t="s">
        <v>210</v>
      </c>
      <c r="C1226" s="424"/>
      <c r="D1226" s="425"/>
      <c r="E1226" s="290" t="str">
        <f t="shared" si="20"/>
        <v/>
      </c>
    </row>
    <row r="1227" ht="36" customHeight="1" spans="1:5">
      <c r="A1227" s="422" t="s">
        <v>2276</v>
      </c>
      <c r="B1227" s="286" t="s">
        <v>2277</v>
      </c>
      <c r="C1227" s="424">
        <v>0</v>
      </c>
      <c r="D1227" s="425"/>
      <c r="E1227" s="290" t="str">
        <f t="shared" si="20"/>
        <v/>
      </c>
    </row>
    <row r="1228" ht="36" customHeight="1" spans="1:5">
      <c r="A1228" s="422" t="s">
        <v>2278</v>
      </c>
      <c r="B1228" s="286" t="s">
        <v>2279</v>
      </c>
      <c r="C1228" s="426">
        <v>5</v>
      </c>
      <c r="D1228" s="425">
        <v>2</v>
      </c>
      <c r="E1228" s="290">
        <f t="shared" si="20"/>
        <v>-0.6</v>
      </c>
    </row>
    <row r="1229" ht="36" customHeight="1" spans="1:5">
      <c r="A1229" s="422" t="s">
        <v>2280</v>
      </c>
      <c r="B1229" s="286" t="s">
        <v>2281</v>
      </c>
      <c r="C1229" s="424"/>
      <c r="D1229" s="425"/>
      <c r="E1229" s="290" t="str">
        <f t="shared" si="20"/>
        <v/>
      </c>
    </row>
    <row r="1230" ht="36" customHeight="1" spans="1:5">
      <c r="A1230" s="422" t="s">
        <v>2282</v>
      </c>
      <c r="B1230" s="286" t="s">
        <v>2283</v>
      </c>
      <c r="C1230" s="424">
        <v>0</v>
      </c>
      <c r="D1230" s="425"/>
      <c r="E1230" s="290" t="str">
        <f t="shared" si="20"/>
        <v/>
      </c>
    </row>
    <row r="1231" ht="36" customHeight="1" spans="1:5">
      <c r="A1231" s="422" t="s">
        <v>2284</v>
      </c>
      <c r="B1231" s="286" t="s">
        <v>2285</v>
      </c>
      <c r="C1231" s="424"/>
      <c r="D1231" s="425"/>
      <c r="E1231" s="290" t="str">
        <f t="shared" si="20"/>
        <v/>
      </c>
    </row>
    <row r="1232" ht="36" customHeight="1" spans="1:5">
      <c r="A1232" s="422" t="s">
        <v>2286</v>
      </c>
      <c r="B1232" s="286" t="s">
        <v>2287</v>
      </c>
      <c r="C1232" s="424">
        <v>0</v>
      </c>
      <c r="D1232" s="425"/>
      <c r="E1232" s="290" t="str">
        <f t="shared" si="20"/>
        <v/>
      </c>
    </row>
    <row r="1233" ht="36" customHeight="1" spans="1:5">
      <c r="A1233" s="422" t="s">
        <v>2288</v>
      </c>
      <c r="B1233" s="286" t="s">
        <v>2289</v>
      </c>
      <c r="C1233" s="424">
        <v>0</v>
      </c>
      <c r="D1233" s="425"/>
      <c r="E1233" s="290" t="str">
        <f t="shared" si="20"/>
        <v/>
      </c>
    </row>
    <row r="1234" ht="36" customHeight="1" spans="1:5">
      <c r="A1234" s="422" t="s">
        <v>2290</v>
      </c>
      <c r="B1234" s="286" t="s">
        <v>2291</v>
      </c>
      <c r="C1234" s="426">
        <v>43</v>
      </c>
      <c r="D1234" s="425">
        <v>42</v>
      </c>
      <c r="E1234" s="290">
        <f t="shared" si="20"/>
        <v>-0.023</v>
      </c>
    </row>
    <row r="1235" ht="36" customHeight="1" spans="1:5">
      <c r="A1235" s="422" t="s">
        <v>2292</v>
      </c>
      <c r="B1235" s="286" t="s">
        <v>2293</v>
      </c>
      <c r="C1235" s="424">
        <v>0</v>
      </c>
      <c r="D1235" s="425"/>
      <c r="E1235" s="290" t="str">
        <f t="shared" si="20"/>
        <v/>
      </c>
    </row>
    <row r="1236" ht="36" customHeight="1" spans="1:5">
      <c r="A1236" s="428">
        <v>2220119</v>
      </c>
      <c r="B1236" s="445" t="s">
        <v>2294</v>
      </c>
      <c r="C1236" s="424">
        <v>0</v>
      </c>
      <c r="D1236" s="425"/>
      <c r="E1236" s="290" t="str">
        <f t="shared" si="20"/>
        <v/>
      </c>
    </row>
    <row r="1237" ht="36" customHeight="1" spans="1:5">
      <c r="A1237" s="428">
        <v>2220120</v>
      </c>
      <c r="B1237" s="445" t="s">
        <v>2295</v>
      </c>
      <c r="C1237" s="424">
        <v>0</v>
      </c>
      <c r="D1237" s="425"/>
      <c r="E1237" s="290" t="str">
        <f t="shared" si="20"/>
        <v/>
      </c>
    </row>
    <row r="1238" ht="36" customHeight="1" spans="1:5">
      <c r="A1238" s="428">
        <v>2220121</v>
      </c>
      <c r="B1238" s="445" t="s">
        <v>2296</v>
      </c>
      <c r="C1238" s="424"/>
      <c r="D1238" s="425"/>
      <c r="E1238" s="290" t="str">
        <f t="shared" si="20"/>
        <v/>
      </c>
    </row>
    <row r="1239" ht="36" customHeight="1" spans="1:5">
      <c r="A1239" s="422" t="s">
        <v>2297</v>
      </c>
      <c r="B1239" s="286" t="s">
        <v>224</v>
      </c>
      <c r="C1239" s="424"/>
      <c r="D1239" s="425"/>
      <c r="E1239" s="290" t="str">
        <f t="shared" si="20"/>
        <v/>
      </c>
    </row>
    <row r="1240" ht="36" customHeight="1" spans="1:5">
      <c r="A1240" s="422" t="s">
        <v>2298</v>
      </c>
      <c r="B1240" s="286" t="s">
        <v>2299</v>
      </c>
      <c r="C1240" s="426">
        <v>5</v>
      </c>
      <c r="D1240" s="425">
        <v>3</v>
      </c>
      <c r="E1240" s="290">
        <f t="shared" si="20"/>
        <v>-0.4</v>
      </c>
    </row>
    <row r="1241" ht="36" customHeight="1" spans="1:5">
      <c r="A1241" s="418" t="s">
        <v>2300</v>
      </c>
      <c r="B1241" s="282" t="s">
        <v>2301</v>
      </c>
      <c r="C1241" s="421"/>
      <c r="D1241" s="420"/>
      <c r="E1241" s="290" t="str">
        <f t="shared" si="20"/>
        <v/>
      </c>
    </row>
    <row r="1242" ht="36" customHeight="1" spans="1:5">
      <c r="A1242" s="422" t="s">
        <v>2302</v>
      </c>
      <c r="B1242" s="286" t="s">
        <v>206</v>
      </c>
      <c r="C1242" s="424">
        <v>0</v>
      </c>
      <c r="D1242" s="425"/>
      <c r="E1242" s="290" t="str">
        <f t="shared" si="20"/>
        <v/>
      </c>
    </row>
    <row r="1243" ht="36" customHeight="1" spans="1:5">
      <c r="A1243" s="422" t="s">
        <v>2303</v>
      </c>
      <c r="B1243" s="286" t="s">
        <v>208</v>
      </c>
      <c r="C1243" s="424">
        <v>0</v>
      </c>
      <c r="D1243" s="425"/>
      <c r="E1243" s="290" t="str">
        <f t="shared" si="20"/>
        <v/>
      </c>
    </row>
    <row r="1244" ht="36" customHeight="1" spans="1:5">
      <c r="A1244" s="422" t="s">
        <v>2304</v>
      </c>
      <c r="B1244" s="286" t="s">
        <v>210</v>
      </c>
      <c r="C1244" s="424">
        <v>0</v>
      </c>
      <c r="D1244" s="425"/>
      <c r="E1244" s="290" t="str">
        <f t="shared" si="20"/>
        <v/>
      </c>
    </row>
    <row r="1245" ht="36" customHeight="1" spans="1:5">
      <c r="A1245" s="422" t="s">
        <v>2305</v>
      </c>
      <c r="B1245" s="286" t="s">
        <v>2306</v>
      </c>
      <c r="C1245" s="424">
        <v>0</v>
      </c>
      <c r="D1245" s="425"/>
      <c r="E1245" s="290" t="str">
        <f t="shared" si="20"/>
        <v/>
      </c>
    </row>
    <row r="1246" ht="36" customHeight="1" spans="1:5">
      <c r="A1246" s="422" t="s">
        <v>2307</v>
      </c>
      <c r="B1246" s="286" t="s">
        <v>2308</v>
      </c>
      <c r="C1246" s="424">
        <v>0</v>
      </c>
      <c r="D1246" s="425"/>
      <c r="E1246" s="290" t="str">
        <f t="shared" si="20"/>
        <v/>
      </c>
    </row>
    <row r="1247" ht="36" customHeight="1" spans="1:5">
      <c r="A1247" s="422" t="s">
        <v>2309</v>
      </c>
      <c r="B1247" s="286" t="s">
        <v>2310</v>
      </c>
      <c r="C1247" s="424">
        <v>0</v>
      </c>
      <c r="D1247" s="425"/>
      <c r="E1247" s="290" t="str">
        <f t="shared" si="20"/>
        <v/>
      </c>
    </row>
    <row r="1248" ht="36" customHeight="1" spans="1:5">
      <c r="A1248" s="422" t="s">
        <v>2311</v>
      </c>
      <c r="B1248" s="286" t="s">
        <v>2312</v>
      </c>
      <c r="C1248" s="424">
        <v>0</v>
      </c>
      <c r="D1248" s="425"/>
      <c r="E1248" s="290" t="str">
        <f t="shared" si="20"/>
        <v/>
      </c>
    </row>
    <row r="1249" ht="36" customHeight="1" spans="1:5">
      <c r="A1249" s="422" t="s">
        <v>2313</v>
      </c>
      <c r="B1249" s="286" t="s">
        <v>2314</v>
      </c>
      <c r="C1249" s="424">
        <v>0</v>
      </c>
      <c r="D1249" s="425"/>
      <c r="E1249" s="290" t="str">
        <f t="shared" si="20"/>
        <v/>
      </c>
    </row>
    <row r="1250" ht="36" customHeight="1" spans="1:5">
      <c r="A1250" s="422" t="s">
        <v>2315</v>
      </c>
      <c r="B1250" s="286" t="s">
        <v>2316</v>
      </c>
      <c r="C1250" s="424">
        <v>0</v>
      </c>
      <c r="D1250" s="425"/>
      <c r="E1250" s="290" t="str">
        <f t="shared" si="20"/>
        <v/>
      </c>
    </row>
    <row r="1251" ht="36" customHeight="1" spans="1:5">
      <c r="A1251" s="422" t="s">
        <v>2317</v>
      </c>
      <c r="B1251" s="286" t="s">
        <v>2318</v>
      </c>
      <c r="C1251" s="424">
        <v>0</v>
      </c>
      <c r="D1251" s="425"/>
      <c r="E1251" s="290" t="str">
        <f t="shared" si="20"/>
        <v/>
      </c>
    </row>
    <row r="1252" ht="36" customHeight="1" spans="1:5">
      <c r="A1252" s="422" t="s">
        <v>2319</v>
      </c>
      <c r="B1252" s="286" t="s">
        <v>2320</v>
      </c>
      <c r="C1252" s="424">
        <v>0</v>
      </c>
      <c r="D1252" s="425"/>
      <c r="E1252" s="290" t="str">
        <f t="shared" si="20"/>
        <v/>
      </c>
    </row>
    <row r="1253" ht="36" customHeight="1" spans="1:5">
      <c r="A1253" s="422" t="s">
        <v>2321</v>
      </c>
      <c r="B1253" s="286" t="s">
        <v>224</v>
      </c>
      <c r="C1253" s="424"/>
      <c r="D1253" s="425"/>
      <c r="E1253" s="290" t="str">
        <f t="shared" si="20"/>
        <v/>
      </c>
    </row>
    <row r="1254" ht="36" customHeight="1" spans="1:5">
      <c r="A1254" s="422" t="s">
        <v>2322</v>
      </c>
      <c r="B1254" s="286" t="s">
        <v>2323</v>
      </c>
      <c r="C1254" s="424"/>
      <c r="D1254" s="425"/>
      <c r="E1254" s="290" t="str">
        <f t="shared" si="20"/>
        <v/>
      </c>
    </row>
    <row r="1255" ht="36" customHeight="1" spans="1:5">
      <c r="A1255" s="418" t="s">
        <v>2324</v>
      </c>
      <c r="B1255" s="282" t="s">
        <v>2325</v>
      </c>
      <c r="C1255" s="421">
        <f>SUM(C1256:C1260)</f>
        <v>0</v>
      </c>
      <c r="D1255" s="420"/>
      <c r="E1255" s="290" t="str">
        <f t="shared" si="20"/>
        <v/>
      </c>
    </row>
    <row r="1256" ht="36" customHeight="1" spans="1:5">
      <c r="A1256" s="422" t="s">
        <v>2326</v>
      </c>
      <c r="B1256" s="286" t="s">
        <v>2327</v>
      </c>
      <c r="C1256" s="424">
        <v>0</v>
      </c>
      <c r="D1256" s="425"/>
      <c r="E1256" s="290" t="str">
        <f t="shared" si="20"/>
        <v/>
      </c>
    </row>
    <row r="1257" ht="36" customHeight="1" spans="1:5">
      <c r="A1257" s="422" t="s">
        <v>2328</v>
      </c>
      <c r="B1257" s="286" t="s">
        <v>2329</v>
      </c>
      <c r="C1257" s="424">
        <v>0</v>
      </c>
      <c r="D1257" s="425"/>
      <c r="E1257" s="290" t="str">
        <f t="shared" si="20"/>
        <v/>
      </c>
    </row>
    <row r="1258" ht="36" customHeight="1" spans="1:5">
      <c r="A1258" s="422" t="s">
        <v>2330</v>
      </c>
      <c r="B1258" s="286" t="s">
        <v>2331</v>
      </c>
      <c r="C1258" s="424">
        <v>0</v>
      </c>
      <c r="D1258" s="425"/>
      <c r="E1258" s="290" t="str">
        <f t="shared" si="20"/>
        <v/>
      </c>
    </row>
    <row r="1259" ht="36" customHeight="1" spans="1:5">
      <c r="A1259" s="428">
        <v>2220305</v>
      </c>
      <c r="B1259" s="445" t="s">
        <v>2332</v>
      </c>
      <c r="C1259" s="424">
        <v>0</v>
      </c>
      <c r="D1259" s="425"/>
      <c r="E1259" s="290" t="str">
        <f t="shared" si="20"/>
        <v/>
      </c>
    </row>
    <row r="1260" ht="36" customHeight="1" spans="1:5">
      <c r="A1260" s="422" t="s">
        <v>2333</v>
      </c>
      <c r="B1260" s="286" t="s">
        <v>2334</v>
      </c>
      <c r="C1260" s="424">
        <v>0</v>
      </c>
      <c r="D1260" s="425"/>
      <c r="E1260" s="290" t="str">
        <f t="shared" si="20"/>
        <v/>
      </c>
    </row>
    <row r="1261" ht="36" customHeight="1" spans="1:5">
      <c r="A1261" s="418" t="s">
        <v>2335</v>
      </c>
      <c r="B1261" s="282" t="s">
        <v>2336</v>
      </c>
      <c r="C1261" s="421">
        <f>SUM(C1262:C1266)</f>
        <v>270</v>
      </c>
      <c r="D1261" s="420">
        <v>269</v>
      </c>
      <c r="E1261" s="290">
        <f t="shared" si="20"/>
        <v>-0.004</v>
      </c>
    </row>
    <row r="1262" ht="36" customHeight="1" spans="1:5">
      <c r="A1262" s="422" t="s">
        <v>2337</v>
      </c>
      <c r="B1262" s="286" t="s">
        <v>2338</v>
      </c>
      <c r="C1262" s="426">
        <v>270</v>
      </c>
      <c r="D1262" s="425">
        <v>268</v>
      </c>
      <c r="E1262" s="290">
        <f t="shared" si="20"/>
        <v>-0.007</v>
      </c>
    </row>
    <row r="1263" ht="36" customHeight="1" spans="1:5">
      <c r="A1263" s="422" t="s">
        <v>2339</v>
      </c>
      <c r="B1263" s="286" t="s">
        <v>2340</v>
      </c>
      <c r="C1263" s="424">
        <v>0</v>
      </c>
      <c r="D1263" s="425"/>
      <c r="E1263" s="290" t="str">
        <f t="shared" si="20"/>
        <v/>
      </c>
    </row>
    <row r="1264" ht="36" customHeight="1" spans="1:5">
      <c r="A1264" s="422" t="s">
        <v>2341</v>
      </c>
      <c r="B1264" s="286" t="s">
        <v>2342</v>
      </c>
      <c r="C1264" s="424">
        <v>0</v>
      </c>
      <c r="D1264" s="425"/>
      <c r="E1264" s="290" t="str">
        <f t="shared" si="20"/>
        <v/>
      </c>
    </row>
    <row r="1265" ht="36" customHeight="1" spans="1:5">
      <c r="A1265" s="422" t="s">
        <v>2343</v>
      </c>
      <c r="B1265" s="286" t="s">
        <v>2344</v>
      </c>
      <c r="C1265" s="424">
        <v>0</v>
      </c>
      <c r="D1265" s="425"/>
      <c r="E1265" s="290" t="str">
        <f t="shared" si="20"/>
        <v/>
      </c>
    </row>
    <row r="1266" ht="36" customHeight="1" spans="1:5">
      <c r="A1266" s="422" t="s">
        <v>2345</v>
      </c>
      <c r="B1266" s="286" t="s">
        <v>2346</v>
      </c>
      <c r="C1266" s="424">
        <v>0</v>
      </c>
      <c r="D1266" s="425"/>
      <c r="E1266" s="290" t="str">
        <f t="shared" si="20"/>
        <v/>
      </c>
    </row>
    <row r="1267" ht="36" customHeight="1" spans="1:5">
      <c r="A1267" s="418" t="s">
        <v>2347</v>
      </c>
      <c r="B1267" s="282" t="s">
        <v>2348</v>
      </c>
      <c r="C1267" s="426">
        <v>11</v>
      </c>
      <c r="D1267" s="420">
        <v>1</v>
      </c>
      <c r="E1267" s="290">
        <f t="shared" si="20"/>
        <v>-0.909</v>
      </c>
    </row>
    <row r="1268" ht="36" customHeight="1" spans="1:5">
      <c r="A1268" s="422" t="s">
        <v>2349</v>
      </c>
      <c r="B1268" s="286" t="s">
        <v>2350</v>
      </c>
      <c r="C1268" s="424">
        <v>0</v>
      </c>
      <c r="D1268" s="425"/>
      <c r="E1268" s="290" t="str">
        <f t="shared" si="20"/>
        <v/>
      </c>
    </row>
    <row r="1269" ht="36" customHeight="1" spans="1:5">
      <c r="A1269" s="422" t="s">
        <v>2351</v>
      </c>
      <c r="B1269" s="286" t="s">
        <v>2352</v>
      </c>
      <c r="C1269" s="424">
        <v>0</v>
      </c>
      <c r="D1269" s="425"/>
      <c r="E1269" s="290" t="str">
        <f t="shared" si="20"/>
        <v/>
      </c>
    </row>
    <row r="1270" ht="36" customHeight="1" spans="1:5">
      <c r="A1270" s="422" t="s">
        <v>2353</v>
      </c>
      <c r="B1270" s="286" t="s">
        <v>2354</v>
      </c>
      <c r="C1270" s="424">
        <v>0</v>
      </c>
      <c r="D1270" s="425"/>
      <c r="E1270" s="290" t="str">
        <f t="shared" si="20"/>
        <v/>
      </c>
    </row>
    <row r="1271" ht="36" customHeight="1" spans="1:5">
      <c r="A1271" s="422" t="s">
        <v>2355</v>
      </c>
      <c r="B1271" s="286" t="s">
        <v>2356</v>
      </c>
      <c r="C1271" s="424">
        <v>0</v>
      </c>
      <c r="D1271" s="425"/>
      <c r="E1271" s="290" t="str">
        <f t="shared" si="20"/>
        <v/>
      </c>
    </row>
    <row r="1272" ht="36" customHeight="1" spans="1:5">
      <c r="A1272" s="422" t="s">
        <v>2357</v>
      </c>
      <c r="B1272" s="286" t="s">
        <v>2358</v>
      </c>
      <c r="C1272" s="424">
        <v>0</v>
      </c>
      <c r="D1272" s="425"/>
      <c r="E1272" s="290" t="str">
        <f t="shared" si="20"/>
        <v/>
      </c>
    </row>
    <row r="1273" ht="36" customHeight="1" spans="1:5">
      <c r="A1273" s="422" t="s">
        <v>2359</v>
      </c>
      <c r="B1273" s="286" t="s">
        <v>2360</v>
      </c>
      <c r="C1273" s="424">
        <v>0</v>
      </c>
      <c r="D1273" s="425"/>
      <c r="E1273" s="290" t="str">
        <f t="shared" si="20"/>
        <v/>
      </c>
    </row>
    <row r="1274" ht="36" customHeight="1" spans="1:5">
      <c r="A1274" s="422" t="s">
        <v>2361</v>
      </c>
      <c r="B1274" s="286" t="s">
        <v>2362</v>
      </c>
      <c r="C1274" s="424">
        <v>0</v>
      </c>
      <c r="D1274" s="425"/>
      <c r="E1274" s="290" t="str">
        <f t="shared" si="20"/>
        <v/>
      </c>
    </row>
    <row r="1275" ht="36" customHeight="1" spans="1:5">
      <c r="A1275" s="422" t="s">
        <v>2363</v>
      </c>
      <c r="B1275" s="286" t="s">
        <v>2364</v>
      </c>
      <c r="C1275" s="424"/>
      <c r="D1275" s="425"/>
      <c r="E1275" s="290" t="str">
        <f t="shared" si="20"/>
        <v/>
      </c>
    </row>
    <row r="1276" ht="36" customHeight="1" spans="1:5">
      <c r="A1276" s="422" t="s">
        <v>2365</v>
      </c>
      <c r="B1276" s="286" t="s">
        <v>2366</v>
      </c>
      <c r="C1276" s="424"/>
      <c r="D1276" s="425"/>
      <c r="E1276" s="290" t="str">
        <f t="shared" si="20"/>
        <v/>
      </c>
    </row>
    <row r="1277" ht="36" customHeight="1" spans="1:5">
      <c r="A1277" s="422" t="s">
        <v>2367</v>
      </c>
      <c r="B1277" s="286" t="s">
        <v>2368</v>
      </c>
      <c r="C1277" s="424">
        <v>0</v>
      </c>
      <c r="D1277" s="425"/>
      <c r="E1277" s="290" t="str">
        <f t="shared" si="20"/>
        <v/>
      </c>
    </row>
    <row r="1278" ht="36" customHeight="1" spans="1:5">
      <c r="A1278" s="286">
        <v>2220511</v>
      </c>
      <c r="B1278" s="286" t="s">
        <v>2369</v>
      </c>
      <c r="C1278" s="426">
        <v>11</v>
      </c>
      <c r="D1278" s="425">
        <v>1</v>
      </c>
      <c r="E1278" s="290">
        <f t="shared" si="20"/>
        <v>-0.909</v>
      </c>
    </row>
    <row r="1279" ht="36" customHeight="1" spans="1:5">
      <c r="A1279" s="422" t="s">
        <v>2370</v>
      </c>
      <c r="B1279" s="286" t="s">
        <v>2371</v>
      </c>
      <c r="C1279" s="424">
        <v>0</v>
      </c>
      <c r="D1279" s="425"/>
      <c r="E1279" s="290" t="str">
        <f t="shared" si="20"/>
        <v/>
      </c>
    </row>
    <row r="1280" ht="36" customHeight="1" spans="1:5">
      <c r="A1280" s="418" t="s">
        <v>2372</v>
      </c>
      <c r="B1280" s="431" t="s">
        <v>586</v>
      </c>
      <c r="C1280" s="446"/>
      <c r="D1280" s="446"/>
      <c r="E1280" s="290" t="str">
        <f t="shared" si="20"/>
        <v/>
      </c>
    </row>
    <row r="1281" ht="36" customHeight="1" spans="1:5">
      <c r="A1281" s="418" t="s">
        <v>178</v>
      </c>
      <c r="B1281" s="282" t="s">
        <v>179</v>
      </c>
      <c r="C1281" s="442">
        <v>2700</v>
      </c>
      <c r="D1281" s="420">
        <v>3948</v>
      </c>
      <c r="E1281" s="290">
        <f t="shared" si="20"/>
        <v>0.462</v>
      </c>
    </row>
    <row r="1282" ht="36" customHeight="1" spans="1:5">
      <c r="A1282" s="418" t="s">
        <v>2373</v>
      </c>
      <c r="B1282" s="282" t="s">
        <v>2374</v>
      </c>
      <c r="C1282" s="442">
        <f>SUM(C1283:C1293)</f>
        <v>1659</v>
      </c>
      <c r="D1282" s="420">
        <v>1837</v>
      </c>
      <c r="E1282" s="290">
        <f t="shared" si="20"/>
        <v>0.107</v>
      </c>
    </row>
    <row r="1283" ht="36" customHeight="1" spans="1:5">
      <c r="A1283" s="422" t="s">
        <v>2375</v>
      </c>
      <c r="B1283" s="286" t="s">
        <v>206</v>
      </c>
      <c r="C1283" s="426">
        <v>1201</v>
      </c>
      <c r="D1283" s="425">
        <v>1233</v>
      </c>
      <c r="E1283" s="290">
        <f t="shared" si="20"/>
        <v>0.027</v>
      </c>
    </row>
    <row r="1284" ht="36" customHeight="1" spans="1:5">
      <c r="A1284" s="422" t="s">
        <v>2376</v>
      </c>
      <c r="B1284" s="286" t="s">
        <v>208</v>
      </c>
      <c r="C1284" s="424">
        <v>0</v>
      </c>
      <c r="D1284" s="425"/>
      <c r="E1284" s="290" t="str">
        <f t="shared" si="20"/>
        <v/>
      </c>
    </row>
    <row r="1285" ht="36" customHeight="1" spans="1:5">
      <c r="A1285" s="422" t="s">
        <v>2377</v>
      </c>
      <c r="B1285" s="286" t="s">
        <v>210</v>
      </c>
      <c r="C1285" s="424">
        <v>0</v>
      </c>
      <c r="D1285" s="425"/>
      <c r="E1285" s="290" t="str">
        <f t="shared" ref="E1285:E1348" si="21">IF(C1285&gt;0,D1285/C1285-1,IF(C1285&lt;0,-(D1285/C1285-1),""))</f>
        <v/>
      </c>
    </row>
    <row r="1286" ht="36" customHeight="1" spans="1:5">
      <c r="A1286" s="422" t="s">
        <v>2378</v>
      </c>
      <c r="B1286" s="286" t="s">
        <v>2379</v>
      </c>
      <c r="C1286" s="424">
        <v>0</v>
      </c>
      <c r="D1286" s="425"/>
      <c r="E1286" s="290" t="str">
        <f t="shared" si="21"/>
        <v/>
      </c>
    </row>
    <row r="1287" ht="36" customHeight="1" spans="1:5">
      <c r="A1287" s="422" t="s">
        <v>2380</v>
      </c>
      <c r="B1287" s="286" t="s">
        <v>2381</v>
      </c>
      <c r="C1287" s="424">
        <v>0</v>
      </c>
      <c r="D1287" s="425"/>
      <c r="E1287" s="290" t="str">
        <f t="shared" si="21"/>
        <v/>
      </c>
    </row>
    <row r="1288" ht="36" customHeight="1" spans="1:5">
      <c r="A1288" s="422" t="s">
        <v>2382</v>
      </c>
      <c r="B1288" s="286" t="s">
        <v>2383</v>
      </c>
      <c r="C1288" s="426">
        <v>104</v>
      </c>
      <c r="D1288" s="425">
        <v>22</v>
      </c>
      <c r="E1288" s="290">
        <f t="shared" si="21"/>
        <v>-0.788</v>
      </c>
    </row>
    <row r="1289" ht="36" customHeight="1" spans="1:5">
      <c r="A1289" s="422" t="s">
        <v>2384</v>
      </c>
      <c r="B1289" s="286" t="s">
        <v>2385</v>
      </c>
      <c r="C1289" s="424">
        <v>0</v>
      </c>
      <c r="D1289" s="425"/>
      <c r="E1289" s="290" t="str">
        <f t="shared" si="21"/>
        <v/>
      </c>
    </row>
    <row r="1290" ht="36" customHeight="1" spans="1:5">
      <c r="A1290" s="422" t="s">
        <v>2386</v>
      </c>
      <c r="B1290" s="286" t="s">
        <v>2387</v>
      </c>
      <c r="C1290" s="426">
        <v>80</v>
      </c>
      <c r="D1290" s="425"/>
      <c r="E1290" s="290">
        <f t="shared" si="21"/>
        <v>-1</v>
      </c>
    </row>
    <row r="1291" ht="36" customHeight="1" spans="1:5">
      <c r="A1291" s="422" t="s">
        <v>2388</v>
      </c>
      <c r="B1291" s="286" t="s">
        <v>2389</v>
      </c>
      <c r="C1291" s="426">
        <v>27</v>
      </c>
      <c r="D1291" s="425"/>
      <c r="E1291" s="290">
        <f t="shared" si="21"/>
        <v>-1</v>
      </c>
    </row>
    <row r="1292" ht="36" customHeight="1" spans="1:5">
      <c r="A1292" s="422" t="s">
        <v>2390</v>
      </c>
      <c r="B1292" s="286" t="s">
        <v>224</v>
      </c>
      <c r="C1292" s="426">
        <v>163</v>
      </c>
      <c r="D1292" s="425">
        <v>256</v>
      </c>
      <c r="E1292" s="290">
        <f t="shared" si="21"/>
        <v>0.571</v>
      </c>
    </row>
    <row r="1293" ht="36" customHeight="1" spans="1:5">
      <c r="A1293" s="422" t="s">
        <v>2391</v>
      </c>
      <c r="B1293" s="286" t="s">
        <v>2392</v>
      </c>
      <c r="C1293" s="426">
        <v>84</v>
      </c>
      <c r="D1293" s="425">
        <v>326</v>
      </c>
      <c r="E1293" s="290">
        <f t="shared" si="21"/>
        <v>2.881</v>
      </c>
    </row>
    <row r="1294" ht="36" customHeight="1" spans="1:5">
      <c r="A1294" s="418" t="s">
        <v>2393</v>
      </c>
      <c r="B1294" s="282" t="s">
        <v>2394</v>
      </c>
      <c r="C1294" s="421">
        <f>SUM(C1295:C1299)</f>
        <v>940</v>
      </c>
      <c r="D1294" s="420">
        <v>1976</v>
      </c>
      <c r="E1294" s="290">
        <f t="shared" si="21"/>
        <v>1.102</v>
      </c>
    </row>
    <row r="1295" ht="36" customHeight="1" spans="1:5">
      <c r="A1295" s="422" t="s">
        <v>2395</v>
      </c>
      <c r="B1295" s="286" t="s">
        <v>206</v>
      </c>
      <c r="C1295" s="424">
        <v>0</v>
      </c>
      <c r="D1295" s="425">
        <v>861</v>
      </c>
      <c r="E1295" s="290" t="str">
        <f t="shared" si="21"/>
        <v/>
      </c>
    </row>
    <row r="1296" ht="36" customHeight="1" spans="1:5">
      <c r="A1296" s="422" t="s">
        <v>2396</v>
      </c>
      <c r="B1296" s="286" t="s">
        <v>208</v>
      </c>
      <c r="C1296" s="424">
        <v>0</v>
      </c>
      <c r="D1296" s="425"/>
      <c r="E1296" s="290" t="str">
        <f t="shared" si="21"/>
        <v/>
      </c>
    </row>
    <row r="1297" ht="36" customHeight="1" spans="1:5">
      <c r="A1297" s="422" t="s">
        <v>2397</v>
      </c>
      <c r="B1297" s="286" t="s">
        <v>210</v>
      </c>
      <c r="C1297" s="424">
        <v>0</v>
      </c>
      <c r="D1297" s="425"/>
      <c r="E1297" s="290" t="str">
        <f t="shared" si="21"/>
        <v/>
      </c>
    </row>
    <row r="1298" ht="36" customHeight="1" spans="1:5">
      <c r="A1298" s="422" t="s">
        <v>2398</v>
      </c>
      <c r="B1298" s="286" t="s">
        <v>2399</v>
      </c>
      <c r="C1298" s="426">
        <v>940</v>
      </c>
      <c r="D1298" s="425">
        <v>1115</v>
      </c>
      <c r="E1298" s="290">
        <f t="shared" si="21"/>
        <v>0.186</v>
      </c>
    </row>
    <row r="1299" ht="36" customHeight="1" spans="1:5">
      <c r="A1299" s="422" t="s">
        <v>2400</v>
      </c>
      <c r="B1299" s="286" t="s">
        <v>2401</v>
      </c>
      <c r="C1299" s="424">
        <v>0</v>
      </c>
      <c r="D1299" s="425"/>
      <c r="E1299" s="290" t="str">
        <f t="shared" si="21"/>
        <v/>
      </c>
    </row>
    <row r="1300" ht="36" customHeight="1" spans="1:5">
      <c r="A1300" s="418" t="s">
        <v>2402</v>
      </c>
      <c r="B1300" s="282" t="s">
        <v>2403</v>
      </c>
      <c r="C1300" s="433">
        <v>2</v>
      </c>
      <c r="D1300" s="420"/>
      <c r="E1300" s="290">
        <f t="shared" si="21"/>
        <v>-1</v>
      </c>
    </row>
    <row r="1301" ht="36" customHeight="1" spans="1:5">
      <c r="A1301" s="422" t="s">
        <v>2404</v>
      </c>
      <c r="B1301" s="286" t="s">
        <v>206</v>
      </c>
      <c r="C1301" s="424"/>
      <c r="D1301" s="425"/>
      <c r="E1301" s="290" t="str">
        <f t="shared" si="21"/>
        <v/>
      </c>
    </row>
    <row r="1302" ht="36" customHeight="1" spans="1:5">
      <c r="A1302" s="422" t="s">
        <v>2405</v>
      </c>
      <c r="B1302" s="286" t="s">
        <v>208</v>
      </c>
      <c r="C1302" s="424">
        <v>0</v>
      </c>
      <c r="D1302" s="425"/>
      <c r="E1302" s="290" t="str">
        <f t="shared" si="21"/>
        <v/>
      </c>
    </row>
    <row r="1303" ht="36" customHeight="1" spans="1:5">
      <c r="A1303" s="422" t="s">
        <v>2406</v>
      </c>
      <c r="B1303" s="286" t="s">
        <v>210</v>
      </c>
      <c r="C1303" s="424">
        <v>0</v>
      </c>
      <c r="D1303" s="425"/>
      <c r="E1303" s="290" t="str">
        <f t="shared" si="21"/>
        <v/>
      </c>
    </row>
    <row r="1304" ht="36" customHeight="1" spans="1:5">
      <c r="A1304" s="422" t="s">
        <v>2407</v>
      </c>
      <c r="B1304" s="286" t="s">
        <v>2408</v>
      </c>
      <c r="C1304" s="426">
        <v>2</v>
      </c>
      <c r="D1304" s="425"/>
      <c r="E1304" s="290">
        <f t="shared" si="21"/>
        <v>-1</v>
      </c>
    </row>
    <row r="1305" ht="36" customHeight="1" spans="1:5">
      <c r="A1305" s="422" t="s">
        <v>2409</v>
      </c>
      <c r="B1305" s="286" t="s">
        <v>2410</v>
      </c>
      <c r="C1305" s="424"/>
      <c r="D1305" s="425"/>
      <c r="E1305" s="290" t="str">
        <f t="shared" si="21"/>
        <v/>
      </c>
    </row>
    <row r="1306" ht="36" customHeight="1" spans="1:5">
      <c r="A1306" s="418" t="s">
        <v>2411</v>
      </c>
      <c r="B1306" s="282" t="s">
        <v>2412</v>
      </c>
      <c r="C1306" s="421"/>
      <c r="D1306" s="420"/>
      <c r="E1306" s="290" t="str">
        <f t="shared" si="21"/>
        <v/>
      </c>
    </row>
    <row r="1307" ht="36" customHeight="1" spans="1:5">
      <c r="A1307" s="422" t="s">
        <v>2413</v>
      </c>
      <c r="B1307" s="286" t="s">
        <v>206</v>
      </c>
      <c r="C1307" s="424">
        <v>0</v>
      </c>
      <c r="D1307" s="425"/>
      <c r="E1307" s="290" t="str">
        <f t="shared" si="21"/>
        <v/>
      </c>
    </row>
    <row r="1308" ht="36" customHeight="1" spans="1:5">
      <c r="A1308" s="422" t="s">
        <v>2414</v>
      </c>
      <c r="B1308" s="286" t="s">
        <v>208</v>
      </c>
      <c r="C1308" s="424">
        <v>0</v>
      </c>
      <c r="D1308" s="425"/>
      <c r="E1308" s="290" t="str">
        <f t="shared" si="21"/>
        <v/>
      </c>
    </row>
    <row r="1309" ht="36" customHeight="1" spans="1:5">
      <c r="A1309" s="422" t="s">
        <v>2415</v>
      </c>
      <c r="B1309" s="286" t="s">
        <v>210</v>
      </c>
      <c r="C1309" s="424">
        <v>0</v>
      </c>
      <c r="D1309" s="425"/>
      <c r="E1309" s="290" t="str">
        <f t="shared" si="21"/>
        <v/>
      </c>
    </row>
    <row r="1310" ht="36" customHeight="1" spans="1:5">
      <c r="A1310" s="422" t="s">
        <v>2416</v>
      </c>
      <c r="B1310" s="286" t="s">
        <v>2417</v>
      </c>
      <c r="C1310" s="424"/>
      <c r="D1310" s="425"/>
      <c r="E1310" s="290" t="str">
        <f t="shared" si="21"/>
        <v/>
      </c>
    </row>
    <row r="1311" ht="36" customHeight="1" spans="1:5">
      <c r="A1311" s="422" t="s">
        <v>2418</v>
      </c>
      <c r="B1311" s="286" t="s">
        <v>2419</v>
      </c>
      <c r="C1311" s="424"/>
      <c r="D1311" s="425"/>
      <c r="E1311" s="290" t="str">
        <f t="shared" si="21"/>
        <v/>
      </c>
    </row>
    <row r="1312" ht="36" customHeight="1" spans="1:5">
      <c r="A1312" s="422" t="s">
        <v>2420</v>
      </c>
      <c r="B1312" s="286" t="s">
        <v>224</v>
      </c>
      <c r="C1312" s="424"/>
      <c r="D1312" s="425"/>
      <c r="E1312" s="290" t="str">
        <f t="shared" si="21"/>
        <v/>
      </c>
    </row>
    <row r="1313" ht="36" customHeight="1" spans="1:5">
      <c r="A1313" s="422" t="s">
        <v>2421</v>
      </c>
      <c r="B1313" s="286" t="s">
        <v>2422</v>
      </c>
      <c r="C1313" s="424">
        <v>0</v>
      </c>
      <c r="D1313" s="425"/>
      <c r="E1313" s="290" t="str">
        <f t="shared" si="21"/>
        <v/>
      </c>
    </row>
    <row r="1314" ht="36" customHeight="1" spans="1:5">
      <c r="A1314" s="418" t="s">
        <v>2423</v>
      </c>
      <c r="B1314" s="282" t="s">
        <v>2424</v>
      </c>
      <c r="C1314" s="421">
        <f>SUM(C1315:C1326)</f>
        <v>20</v>
      </c>
      <c r="D1314" s="420">
        <v>55</v>
      </c>
      <c r="E1314" s="290">
        <f t="shared" si="21"/>
        <v>1.75</v>
      </c>
    </row>
    <row r="1315" ht="36" customHeight="1" spans="1:5">
      <c r="A1315" s="422" t="s">
        <v>2425</v>
      </c>
      <c r="B1315" s="286" t="s">
        <v>206</v>
      </c>
      <c r="C1315" s="424">
        <v>0</v>
      </c>
      <c r="D1315" s="425"/>
      <c r="E1315" s="290" t="str">
        <f t="shared" si="21"/>
        <v/>
      </c>
    </row>
    <row r="1316" ht="36" customHeight="1" spans="1:5">
      <c r="A1316" s="422" t="s">
        <v>2426</v>
      </c>
      <c r="B1316" s="286" t="s">
        <v>208</v>
      </c>
      <c r="C1316" s="424">
        <v>0</v>
      </c>
      <c r="D1316" s="425"/>
      <c r="E1316" s="290" t="str">
        <f t="shared" si="21"/>
        <v/>
      </c>
    </row>
    <row r="1317" ht="36" customHeight="1" spans="1:5">
      <c r="A1317" s="422" t="s">
        <v>2427</v>
      </c>
      <c r="B1317" s="286" t="s">
        <v>210</v>
      </c>
      <c r="C1317" s="424">
        <v>0</v>
      </c>
      <c r="D1317" s="425"/>
      <c r="E1317" s="290" t="str">
        <f t="shared" si="21"/>
        <v/>
      </c>
    </row>
    <row r="1318" ht="36" customHeight="1" spans="1:5">
      <c r="A1318" s="422" t="s">
        <v>2428</v>
      </c>
      <c r="B1318" s="286" t="s">
        <v>2429</v>
      </c>
      <c r="C1318" s="424"/>
      <c r="D1318" s="425"/>
      <c r="E1318" s="290" t="str">
        <f t="shared" si="21"/>
        <v/>
      </c>
    </row>
    <row r="1319" ht="36" customHeight="1" spans="1:5">
      <c r="A1319" s="286" t="s">
        <v>2430</v>
      </c>
      <c r="B1319" s="286" t="s">
        <v>2431</v>
      </c>
      <c r="C1319" s="424"/>
      <c r="D1319" s="425"/>
      <c r="E1319" s="290" t="str">
        <f t="shared" si="21"/>
        <v/>
      </c>
    </row>
    <row r="1320" ht="36" customHeight="1" spans="1:5">
      <c r="A1320" s="422" t="s">
        <v>2432</v>
      </c>
      <c r="B1320" s="286" t="s">
        <v>2433</v>
      </c>
      <c r="C1320" s="426">
        <v>11</v>
      </c>
      <c r="D1320" s="425">
        <v>11</v>
      </c>
      <c r="E1320" s="290">
        <f t="shared" si="21"/>
        <v>0</v>
      </c>
    </row>
    <row r="1321" ht="36" customHeight="1" spans="1:5">
      <c r="A1321" s="422" t="s">
        <v>2434</v>
      </c>
      <c r="B1321" s="286" t="s">
        <v>2435</v>
      </c>
      <c r="C1321" s="424">
        <v>0</v>
      </c>
      <c r="D1321" s="425"/>
      <c r="E1321" s="290" t="str">
        <f t="shared" si="21"/>
        <v/>
      </c>
    </row>
    <row r="1322" ht="36" customHeight="1" spans="1:5">
      <c r="A1322" s="422" t="s">
        <v>2436</v>
      </c>
      <c r="B1322" s="286" t="s">
        <v>2437</v>
      </c>
      <c r="C1322" s="424">
        <v>0</v>
      </c>
      <c r="D1322" s="425"/>
      <c r="E1322" s="290" t="str">
        <f t="shared" si="21"/>
        <v/>
      </c>
    </row>
    <row r="1323" ht="36" customHeight="1" spans="1:5">
      <c r="A1323" s="422" t="s">
        <v>2438</v>
      </c>
      <c r="B1323" s="286" t="s">
        <v>2439</v>
      </c>
      <c r="C1323" s="424">
        <v>0</v>
      </c>
      <c r="D1323" s="425"/>
      <c r="E1323" s="290" t="str">
        <f t="shared" si="21"/>
        <v/>
      </c>
    </row>
    <row r="1324" ht="36" customHeight="1" spans="1:5">
      <c r="A1324" s="422" t="s">
        <v>2440</v>
      </c>
      <c r="B1324" s="286" t="s">
        <v>2441</v>
      </c>
      <c r="C1324" s="424">
        <v>0</v>
      </c>
      <c r="D1324" s="425"/>
      <c r="E1324" s="290" t="str">
        <f t="shared" si="21"/>
        <v/>
      </c>
    </row>
    <row r="1325" ht="36" customHeight="1" spans="1:5">
      <c r="A1325" s="422" t="s">
        <v>2442</v>
      </c>
      <c r="B1325" s="286" t="s">
        <v>2443</v>
      </c>
      <c r="C1325" s="424"/>
      <c r="D1325" s="425">
        <v>35</v>
      </c>
      <c r="E1325" s="290" t="str">
        <f t="shared" si="21"/>
        <v/>
      </c>
    </row>
    <row r="1326" ht="36" customHeight="1" spans="1:5">
      <c r="A1326" s="422" t="s">
        <v>2444</v>
      </c>
      <c r="B1326" s="286" t="s">
        <v>2445</v>
      </c>
      <c r="C1326" s="426">
        <v>9</v>
      </c>
      <c r="D1326" s="425">
        <v>9</v>
      </c>
      <c r="E1326" s="290">
        <f t="shared" si="21"/>
        <v>0</v>
      </c>
    </row>
    <row r="1327" ht="36" customHeight="1" spans="1:5">
      <c r="A1327" s="418" t="s">
        <v>2446</v>
      </c>
      <c r="B1327" s="282" t="s">
        <v>2447</v>
      </c>
      <c r="C1327" s="421">
        <f>SUM(C1328:C1330)</f>
        <v>80</v>
      </c>
      <c r="D1327" s="420">
        <v>80</v>
      </c>
      <c r="E1327" s="290">
        <f t="shared" si="21"/>
        <v>0</v>
      </c>
    </row>
    <row r="1328" ht="36" customHeight="1" spans="1:5">
      <c r="A1328" s="422" t="s">
        <v>2448</v>
      </c>
      <c r="B1328" s="286" t="s">
        <v>2449</v>
      </c>
      <c r="C1328" s="426">
        <v>41</v>
      </c>
      <c r="D1328" s="425">
        <v>54</v>
      </c>
      <c r="E1328" s="290">
        <f t="shared" si="21"/>
        <v>0.317</v>
      </c>
    </row>
    <row r="1329" ht="36" customHeight="1" spans="1:5">
      <c r="A1329" s="422" t="s">
        <v>2450</v>
      </c>
      <c r="B1329" s="286" t="s">
        <v>2451</v>
      </c>
      <c r="C1329" s="426">
        <v>2</v>
      </c>
      <c r="D1329" s="425"/>
      <c r="E1329" s="290">
        <f t="shared" si="21"/>
        <v>-1</v>
      </c>
    </row>
    <row r="1330" ht="36" customHeight="1" spans="1:5">
      <c r="A1330" s="422" t="s">
        <v>2452</v>
      </c>
      <c r="B1330" s="286" t="s">
        <v>2453</v>
      </c>
      <c r="C1330" s="426">
        <v>37</v>
      </c>
      <c r="D1330" s="425">
        <v>26</v>
      </c>
      <c r="E1330" s="290">
        <f t="shared" si="21"/>
        <v>-0.297</v>
      </c>
    </row>
    <row r="1331" ht="36" customHeight="1" spans="1:5">
      <c r="A1331" s="418" t="s">
        <v>2454</v>
      </c>
      <c r="B1331" s="282" t="s">
        <v>2455</v>
      </c>
      <c r="C1331" s="421">
        <f>SUM(C1332:C1336)</f>
        <v>0</v>
      </c>
      <c r="D1331" s="420"/>
      <c r="E1331" s="290" t="str">
        <f t="shared" si="21"/>
        <v/>
      </c>
    </row>
    <row r="1332" ht="36" customHeight="1" spans="1:5">
      <c r="A1332" s="422" t="s">
        <v>2456</v>
      </c>
      <c r="B1332" s="286" t="s">
        <v>2457</v>
      </c>
      <c r="C1332" s="424">
        <v>0</v>
      </c>
      <c r="D1332" s="425"/>
      <c r="E1332" s="290" t="str">
        <f t="shared" si="21"/>
        <v/>
      </c>
    </row>
    <row r="1333" ht="36" customHeight="1" spans="1:5">
      <c r="A1333" s="422" t="s">
        <v>2458</v>
      </c>
      <c r="B1333" s="286" t="s">
        <v>2459</v>
      </c>
      <c r="C1333" s="424">
        <v>0</v>
      </c>
      <c r="D1333" s="425"/>
      <c r="E1333" s="290" t="str">
        <f t="shared" si="21"/>
        <v/>
      </c>
    </row>
    <row r="1334" ht="36" customHeight="1" spans="1:5">
      <c r="A1334" s="422" t="s">
        <v>2460</v>
      </c>
      <c r="B1334" s="286" t="s">
        <v>2461</v>
      </c>
      <c r="C1334" s="424">
        <v>0</v>
      </c>
      <c r="D1334" s="425"/>
      <c r="E1334" s="290" t="str">
        <f t="shared" si="21"/>
        <v/>
      </c>
    </row>
    <row r="1335" ht="36" customHeight="1" spans="1:5">
      <c r="A1335" s="422" t="s">
        <v>2462</v>
      </c>
      <c r="B1335" s="286" t="s">
        <v>2463</v>
      </c>
      <c r="C1335" s="424">
        <v>0</v>
      </c>
      <c r="D1335" s="425"/>
      <c r="E1335" s="290" t="str">
        <f t="shared" si="21"/>
        <v/>
      </c>
    </row>
    <row r="1336" ht="36" customHeight="1" spans="1:5">
      <c r="A1336" s="422" t="s">
        <v>2464</v>
      </c>
      <c r="B1336" s="286" t="s">
        <v>2465</v>
      </c>
      <c r="C1336" s="424">
        <v>0</v>
      </c>
      <c r="D1336" s="425"/>
      <c r="E1336" s="290" t="str">
        <f t="shared" si="21"/>
        <v/>
      </c>
    </row>
    <row r="1337" ht="36" customHeight="1" spans="1:5">
      <c r="A1337" s="418" t="s">
        <v>2466</v>
      </c>
      <c r="B1337" s="282" t="s">
        <v>2467</v>
      </c>
      <c r="C1337" s="421">
        <f>C1338</f>
        <v>0</v>
      </c>
      <c r="D1337" s="420"/>
      <c r="E1337" s="290" t="str">
        <f t="shared" si="21"/>
        <v/>
      </c>
    </row>
    <row r="1338" ht="36" customHeight="1" spans="1:5">
      <c r="A1338" s="286" t="s">
        <v>2468</v>
      </c>
      <c r="B1338" s="286" t="s">
        <v>2469</v>
      </c>
      <c r="C1338" s="424">
        <v>0</v>
      </c>
      <c r="D1338" s="425"/>
      <c r="E1338" s="290" t="str">
        <f t="shared" si="21"/>
        <v/>
      </c>
    </row>
    <row r="1339" ht="36" customHeight="1" spans="1:5">
      <c r="A1339" s="282" t="s">
        <v>2470</v>
      </c>
      <c r="B1339" s="431" t="s">
        <v>586</v>
      </c>
      <c r="C1339" s="432"/>
      <c r="D1339" s="432"/>
      <c r="E1339" s="290" t="str">
        <f t="shared" si="21"/>
        <v/>
      </c>
    </row>
    <row r="1340" ht="36" customHeight="1" spans="1:5">
      <c r="A1340" s="418" t="s">
        <v>180</v>
      </c>
      <c r="B1340" s="282" t="s">
        <v>181</v>
      </c>
      <c r="C1340" s="433">
        <v>6000</v>
      </c>
      <c r="D1340" s="420">
        <v>6000</v>
      </c>
      <c r="E1340" s="290">
        <f t="shared" si="21"/>
        <v>0</v>
      </c>
    </row>
    <row r="1341" ht="36" customHeight="1" spans="1:5">
      <c r="A1341" s="418" t="s">
        <v>182</v>
      </c>
      <c r="B1341" s="282" t="s">
        <v>183</v>
      </c>
      <c r="C1341" s="421">
        <v>750</v>
      </c>
      <c r="D1341" s="420">
        <v>615</v>
      </c>
      <c r="E1341" s="290">
        <f t="shared" si="21"/>
        <v>-0.18</v>
      </c>
    </row>
    <row r="1342" ht="36" customHeight="1" spans="1:5">
      <c r="A1342" s="418" t="s">
        <v>2471</v>
      </c>
      <c r="B1342" s="282" t="s">
        <v>2472</v>
      </c>
      <c r="C1342" s="421">
        <v>750</v>
      </c>
      <c r="D1342" s="420">
        <v>615</v>
      </c>
      <c r="E1342" s="290">
        <f t="shared" si="21"/>
        <v>-0.18</v>
      </c>
    </row>
    <row r="1343" ht="36" customHeight="1" spans="1:5">
      <c r="A1343" s="422" t="s">
        <v>2473</v>
      </c>
      <c r="B1343" s="286" t="s">
        <v>2474</v>
      </c>
      <c r="C1343" s="424">
        <v>750</v>
      </c>
      <c r="D1343" s="425">
        <v>615</v>
      </c>
      <c r="E1343" s="290">
        <f t="shared" si="21"/>
        <v>-0.18</v>
      </c>
    </row>
    <row r="1344" ht="36" customHeight="1" spans="1:5">
      <c r="A1344" s="422" t="s">
        <v>2475</v>
      </c>
      <c r="B1344" s="286" t="s">
        <v>2476</v>
      </c>
      <c r="C1344" s="424"/>
      <c r="D1344" s="425"/>
      <c r="E1344" s="290" t="str">
        <f t="shared" si="21"/>
        <v/>
      </c>
    </row>
    <row r="1345" ht="36" customHeight="1" spans="1:5">
      <c r="A1345" s="422" t="s">
        <v>2477</v>
      </c>
      <c r="B1345" s="286" t="s">
        <v>2478</v>
      </c>
      <c r="C1345" s="424"/>
      <c r="D1345" s="425"/>
      <c r="E1345" s="290" t="str">
        <f t="shared" si="21"/>
        <v/>
      </c>
    </row>
    <row r="1346" ht="36" customHeight="1" spans="1:5">
      <c r="A1346" s="422">
        <v>2320399</v>
      </c>
      <c r="B1346" s="286" t="s">
        <v>2479</v>
      </c>
      <c r="C1346" s="424">
        <v>0</v>
      </c>
      <c r="D1346" s="425"/>
      <c r="E1346" s="290" t="str">
        <f t="shared" si="21"/>
        <v/>
      </c>
    </row>
    <row r="1347" ht="36" customHeight="1" spans="1:5">
      <c r="A1347" s="418" t="s">
        <v>2480</v>
      </c>
      <c r="B1347" s="431" t="s">
        <v>586</v>
      </c>
      <c r="C1347" s="421"/>
      <c r="D1347" s="420"/>
      <c r="E1347" s="290" t="str">
        <f t="shared" si="21"/>
        <v/>
      </c>
    </row>
    <row r="1348" ht="36" customHeight="1" spans="1:5">
      <c r="A1348" s="418" t="s">
        <v>184</v>
      </c>
      <c r="B1348" s="282" t="s">
        <v>185</v>
      </c>
      <c r="C1348" s="421"/>
      <c r="D1348" s="420"/>
      <c r="E1348" s="290" t="str">
        <f t="shared" si="21"/>
        <v/>
      </c>
    </row>
    <row r="1349" ht="36" customHeight="1" spans="1:5">
      <c r="A1349" s="418" t="s">
        <v>2481</v>
      </c>
      <c r="B1349" s="282" t="s">
        <v>2482</v>
      </c>
      <c r="C1349" s="421"/>
      <c r="D1349" s="420">
        <v>0</v>
      </c>
      <c r="E1349" s="290" t="str">
        <f t="shared" ref="E1349:E1355" si="22">IF(C1349&gt;0,D1349/C1349-1,IF(C1349&lt;0,-(D1349/C1349-1),""))</f>
        <v/>
      </c>
    </row>
    <row r="1350" ht="36" customHeight="1" spans="1:5">
      <c r="A1350" s="418" t="s">
        <v>186</v>
      </c>
      <c r="B1350" s="282" t="s">
        <v>187</v>
      </c>
      <c r="C1350" s="421">
        <v>92</v>
      </c>
      <c r="D1350" s="420">
        <v>31</v>
      </c>
      <c r="E1350" s="290">
        <f t="shared" si="22"/>
        <v>-0.663</v>
      </c>
    </row>
    <row r="1351" ht="36" customHeight="1" spans="1:5">
      <c r="A1351" s="418" t="s">
        <v>2483</v>
      </c>
      <c r="B1351" s="282" t="s">
        <v>2484</v>
      </c>
      <c r="C1351" s="421"/>
      <c r="D1351" s="420"/>
      <c r="E1351" s="290" t="str">
        <f t="shared" si="22"/>
        <v/>
      </c>
    </row>
    <row r="1352" ht="36" customHeight="1" spans="1:5">
      <c r="A1352" s="418" t="s">
        <v>2485</v>
      </c>
      <c r="B1352" s="282" t="s">
        <v>2150</v>
      </c>
      <c r="C1352" s="424">
        <v>92</v>
      </c>
      <c r="D1352" s="420"/>
      <c r="E1352" s="290">
        <f t="shared" si="22"/>
        <v>-1</v>
      </c>
    </row>
    <row r="1353" ht="36" customHeight="1" spans="1:5">
      <c r="A1353" s="430" t="s">
        <v>2486</v>
      </c>
      <c r="B1353" s="431" t="s">
        <v>586</v>
      </c>
      <c r="C1353" s="444">
        <v>0</v>
      </c>
      <c r="D1353" s="449"/>
      <c r="E1353" s="290" t="str">
        <f t="shared" si="22"/>
        <v/>
      </c>
    </row>
    <row r="1354" ht="36" customHeight="1" spans="1:5">
      <c r="A1354" s="450"/>
      <c r="B1354" s="431"/>
      <c r="C1354" s="444"/>
      <c r="D1354" s="449"/>
      <c r="E1354" s="290" t="str">
        <f t="shared" si="22"/>
        <v/>
      </c>
    </row>
    <row r="1355" ht="36" customHeight="1" spans="1:5">
      <c r="A1355" s="451"/>
      <c r="B1355" s="452" t="s">
        <v>188</v>
      </c>
      <c r="C1355" s="453">
        <v>353844</v>
      </c>
      <c r="D1355" s="453">
        <v>351873</v>
      </c>
      <c r="E1355" s="290">
        <f t="shared" si="22"/>
        <v>-0.006</v>
      </c>
    </row>
    <row r="1367" spans="5:5">
      <c r="E1367" s="318">
        <f>IF(C1355&lt;&gt;0,IF((D1355/C1355-1)&lt;-30%,"",IF((D1355/C1355-1)&gt;150%,"",D1355/C1355-1)),"")</f>
        <v>0</v>
      </c>
    </row>
  </sheetData>
  <mergeCells count="1">
    <mergeCell ref="B1:E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B31"/>
  <sheetViews>
    <sheetView showZeros="0" view="pageBreakPreview" zoomScaleNormal="100" workbookViewId="0">
      <selection activeCell="B31" sqref="B31"/>
    </sheetView>
  </sheetViews>
  <sheetFormatPr defaultColWidth="9" defaultRowHeight="14.4" outlineLevelCol="1"/>
  <cols>
    <col min="1" max="1" width="79" customWidth="1"/>
    <col min="2" max="2" width="36.5" customWidth="1"/>
  </cols>
  <sheetData>
    <row r="1" ht="45" customHeight="1" spans="1:2">
      <c r="A1" s="394" t="s">
        <v>2487</v>
      </c>
      <c r="B1" s="394"/>
    </row>
    <row r="2" ht="20.1" customHeight="1" spans="1:2">
      <c r="A2" s="395"/>
      <c r="B2" s="396" t="s">
        <v>71</v>
      </c>
    </row>
    <row r="3" ht="45" customHeight="1" spans="1:2">
      <c r="A3" s="397" t="s">
        <v>2488</v>
      </c>
      <c r="B3" s="82" t="s">
        <v>75</v>
      </c>
    </row>
    <row r="4" ht="30" customHeight="1" spans="1:2">
      <c r="A4" s="398" t="s">
        <v>2489</v>
      </c>
      <c r="B4" s="399">
        <v>39762</v>
      </c>
    </row>
    <row r="5" ht="30" customHeight="1" spans="1:2">
      <c r="A5" s="400" t="s">
        <v>2490</v>
      </c>
      <c r="B5" s="401">
        <v>28489</v>
      </c>
    </row>
    <row r="6" ht="30" customHeight="1" spans="1:2">
      <c r="A6" s="400" t="s">
        <v>2491</v>
      </c>
      <c r="B6" s="401">
        <v>7036</v>
      </c>
    </row>
    <row r="7" ht="30" customHeight="1" spans="1:2">
      <c r="A7" s="400" t="s">
        <v>2492</v>
      </c>
      <c r="B7" s="401">
        <v>3784</v>
      </c>
    </row>
    <row r="8" ht="30" customHeight="1" spans="1:2">
      <c r="A8" s="400" t="s">
        <v>2493</v>
      </c>
      <c r="B8" s="401">
        <v>453</v>
      </c>
    </row>
    <row r="9" ht="30" customHeight="1" spans="1:2">
      <c r="A9" s="398" t="s">
        <v>2494</v>
      </c>
      <c r="B9" s="399">
        <v>25252</v>
      </c>
    </row>
    <row r="10" ht="30" customHeight="1" spans="1:2">
      <c r="A10" s="400" t="s">
        <v>2495</v>
      </c>
      <c r="B10" s="401">
        <v>4372</v>
      </c>
    </row>
    <row r="11" ht="30" customHeight="1" spans="1:1">
      <c r="A11" s="400" t="s">
        <v>2496</v>
      </c>
    </row>
    <row r="12" ht="30" customHeight="1" spans="1:2">
      <c r="A12" s="400" t="s">
        <v>2497</v>
      </c>
      <c r="B12" s="401">
        <v>30</v>
      </c>
    </row>
    <row r="13" ht="30" customHeight="1" spans="1:1">
      <c r="A13" s="400" t="s">
        <v>2498</v>
      </c>
    </row>
    <row r="14" ht="30" customHeight="1" spans="1:2">
      <c r="A14" s="400" t="s">
        <v>2499</v>
      </c>
      <c r="B14" s="401">
        <v>20398</v>
      </c>
    </row>
    <row r="15" ht="30" customHeight="1" spans="1:2">
      <c r="A15" s="400" t="s">
        <v>2500</v>
      </c>
      <c r="B15" s="401">
        <v>19</v>
      </c>
    </row>
    <row r="16" ht="30" customHeight="1" spans="1:1">
      <c r="A16" s="400" t="s">
        <v>2501</v>
      </c>
    </row>
    <row r="17" ht="30" customHeight="1" spans="1:2">
      <c r="A17" s="400" t="s">
        <v>2502</v>
      </c>
      <c r="B17" s="401">
        <v>253</v>
      </c>
    </row>
    <row r="18" ht="30" customHeight="1" spans="1:2">
      <c r="A18" s="400" t="s">
        <v>2503</v>
      </c>
      <c r="B18" s="401">
        <v>135</v>
      </c>
    </row>
    <row r="19" ht="30" customHeight="1" spans="1:2">
      <c r="A19" s="400" t="s">
        <v>2504</v>
      </c>
      <c r="B19" s="401">
        <v>45</v>
      </c>
    </row>
    <row r="20" ht="30" customHeight="1" spans="1:2">
      <c r="A20" s="398" t="s">
        <v>2505</v>
      </c>
      <c r="B20" s="399"/>
    </row>
    <row r="21" ht="30" customHeight="1" spans="1:2">
      <c r="A21" s="400" t="s">
        <v>2506</v>
      </c>
      <c r="B21" s="384"/>
    </row>
    <row r="22" ht="30" customHeight="1" spans="1:2">
      <c r="A22" s="398" t="s">
        <v>2507</v>
      </c>
      <c r="B22" s="399">
        <v>69363</v>
      </c>
    </row>
    <row r="23" ht="30" customHeight="1" spans="1:2">
      <c r="A23" s="400" t="s">
        <v>2508</v>
      </c>
      <c r="B23" s="401">
        <v>60078</v>
      </c>
    </row>
    <row r="24" ht="30" customHeight="1" spans="1:2">
      <c r="A24" s="400" t="s">
        <v>2509</v>
      </c>
      <c r="B24" s="401">
        <v>9285</v>
      </c>
    </row>
    <row r="25" ht="30" customHeight="1" spans="1:2">
      <c r="A25" s="398" t="s">
        <v>2510</v>
      </c>
      <c r="B25" s="399"/>
    </row>
    <row r="26" ht="30" customHeight="1" spans="1:2">
      <c r="A26" s="400" t="s">
        <v>2511</v>
      </c>
      <c r="B26" s="384"/>
    </row>
    <row r="27" ht="30" customHeight="1" spans="1:2">
      <c r="A27" s="398" t="s">
        <v>2512</v>
      </c>
      <c r="B27" s="399">
        <v>12374</v>
      </c>
    </row>
    <row r="28" ht="30" customHeight="1" spans="1:2">
      <c r="A28" s="400" t="s">
        <v>2513</v>
      </c>
      <c r="B28" s="401">
        <v>10160</v>
      </c>
    </row>
    <row r="29" ht="30" customHeight="1" spans="1:2">
      <c r="A29" s="400" t="s">
        <v>2514</v>
      </c>
      <c r="B29" s="401">
        <v>2213</v>
      </c>
    </row>
    <row r="30" ht="30" customHeight="1" spans="1:2">
      <c r="A30" s="400" t="s">
        <v>2515</v>
      </c>
      <c r="B30" s="401">
        <v>1</v>
      </c>
    </row>
    <row r="31" ht="30" customHeight="1" spans="1:2">
      <c r="A31" s="402" t="s">
        <v>2516</v>
      </c>
      <c r="B31" s="399">
        <v>146751</v>
      </c>
    </row>
  </sheetData>
  <mergeCells count="1">
    <mergeCell ref="A1:B1"/>
  </mergeCells>
  <printOptions horizontalCentered="1"/>
  <pageMargins left="0.471527777777778" right="0.393055555555556" top="0.747916666666667" bottom="0.747916666666667" header="0.313888888888889" footer="0.313888888888889"/>
  <pageSetup paperSize="9" scale="75" orientation="portrait" horizont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00B0F0"/>
  </sheetPr>
  <dimension ref="A1:B43"/>
  <sheetViews>
    <sheetView showGridLines="0" showZeros="0" view="pageBreakPreview" zoomScaleNormal="100" workbookViewId="0">
      <selection activeCell="B10" sqref="B10"/>
    </sheetView>
  </sheetViews>
  <sheetFormatPr defaultColWidth="9" defaultRowHeight="14.4" outlineLevelCol="1"/>
  <cols>
    <col min="1" max="1" width="69.6296296296296" style="253" customWidth="1"/>
    <col min="2" max="2" width="45.6296296296296" customWidth="1"/>
  </cols>
  <sheetData>
    <row r="1" s="252" customFormat="1" ht="45" customHeight="1" spans="1:2">
      <c r="A1" s="390" t="s">
        <v>2517</v>
      </c>
      <c r="B1" s="390"/>
    </row>
    <row r="2" ht="77" customHeight="1" spans="1:2">
      <c r="A2" s="255" t="s">
        <v>2518</v>
      </c>
      <c r="B2" s="379" t="s">
        <v>71</v>
      </c>
    </row>
    <row r="3" ht="45" customHeight="1" spans="1:2">
      <c r="A3" s="166" t="s">
        <v>2519</v>
      </c>
      <c r="B3" s="82" t="s">
        <v>75</v>
      </c>
    </row>
    <row r="4" ht="36" customHeight="1" spans="1:2">
      <c r="A4" s="391" t="s">
        <v>2520</v>
      </c>
      <c r="B4" s="105"/>
    </row>
    <row r="5" ht="36" customHeight="1" spans="1:2">
      <c r="A5" s="392" t="s">
        <v>2521</v>
      </c>
      <c r="B5" s="122"/>
    </row>
    <row r="6" ht="36" customHeight="1" spans="1:2">
      <c r="A6" s="391" t="s">
        <v>2522</v>
      </c>
      <c r="B6" s="122"/>
    </row>
    <row r="7" ht="36" customHeight="1" spans="1:2">
      <c r="A7" s="392" t="s">
        <v>2521</v>
      </c>
      <c r="B7" s="105"/>
    </row>
    <row r="8" ht="36" customHeight="1" spans="1:2">
      <c r="A8" s="391" t="s">
        <v>2523</v>
      </c>
      <c r="B8" s="122"/>
    </row>
    <row r="9" ht="36" customHeight="1" spans="1:2">
      <c r="A9" s="392" t="s">
        <v>2521</v>
      </c>
      <c r="B9" s="122"/>
    </row>
    <row r="10" ht="36" customHeight="1" spans="1:2">
      <c r="A10" s="391" t="s">
        <v>2524</v>
      </c>
      <c r="B10" s="122"/>
    </row>
    <row r="11" ht="36" customHeight="1" spans="1:2">
      <c r="A11" s="392" t="s">
        <v>2521</v>
      </c>
      <c r="B11" s="122"/>
    </row>
    <row r="12" ht="36" customHeight="1" spans="1:2">
      <c r="A12" s="391" t="s">
        <v>2525</v>
      </c>
      <c r="B12" s="122"/>
    </row>
    <row r="13" ht="36" customHeight="1" spans="1:2">
      <c r="A13" s="392" t="s">
        <v>2521</v>
      </c>
      <c r="B13" s="122"/>
    </row>
    <row r="14" ht="36" customHeight="1" spans="1:2">
      <c r="A14" s="391" t="s">
        <v>2526</v>
      </c>
      <c r="B14" s="122"/>
    </row>
    <row r="15" ht="36" customHeight="1" spans="1:2">
      <c r="A15" s="392" t="s">
        <v>2521</v>
      </c>
      <c r="B15" s="122"/>
    </row>
    <row r="16" ht="36" customHeight="1" spans="1:2">
      <c r="A16" s="391" t="s">
        <v>2527</v>
      </c>
      <c r="B16" s="122"/>
    </row>
    <row r="17" ht="36" customHeight="1" spans="1:2">
      <c r="A17" s="392" t="s">
        <v>2521</v>
      </c>
      <c r="B17" s="122"/>
    </row>
    <row r="18" ht="36" customHeight="1" spans="1:2">
      <c r="A18" s="391" t="s">
        <v>2528</v>
      </c>
      <c r="B18" s="122"/>
    </row>
    <row r="19" ht="36" customHeight="1" spans="1:2">
      <c r="A19" s="392" t="s">
        <v>2521</v>
      </c>
      <c r="B19" s="122"/>
    </row>
    <row r="20" ht="36" customHeight="1" spans="1:2">
      <c r="A20" s="391" t="s">
        <v>2529</v>
      </c>
      <c r="B20" s="122"/>
    </row>
    <row r="21" ht="36" customHeight="1" spans="1:2">
      <c r="A21" s="392" t="s">
        <v>2521</v>
      </c>
      <c r="B21" s="122"/>
    </row>
    <row r="22" ht="36" customHeight="1" spans="1:2">
      <c r="A22" s="391" t="s">
        <v>2530</v>
      </c>
      <c r="B22" s="122"/>
    </row>
    <row r="23" ht="36" customHeight="1" spans="1:2">
      <c r="A23" s="392" t="s">
        <v>2521</v>
      </c>
      <c r="B23" s="122"/>
    </row>
    <row r="24" ht="36" customHeight="1" spans="1:2">
      <c r="A24" s="391" t="s">
        <v>2531</v>
      </c>
      <c r="B24" s="122"/>
    </row>
    <row r="25" ht="36" customHeight="1" spans="1:2">
      <c r="A25" s="392" t="s">
        <v>2521</v>
      </c>
      <c r="B25" s="122"/>
    </row>
    <row r="26" ht="36" customHeight="1" spans="1:2">
      <c r="A26" s="391" t="s">
        <v>2532</v>
      </c>
      <c r="B26" s="122"/>
    </row>
    <row r="27" ht="36" customHeight="1" spans="1:2">
      <c r="A27" s="392" t="s">
        <v>2521</v>
      </c>
      <c r="B27" s="122"/>
    </row>
    <row r="28" ht="36" customHeight="1" spans="1:2">
      <c r="A28" s="391" t="s">
        <v>2533</v>
      </c>
      <c r="B28" s="122"/>
    </row>
    <row r="29" ht="36" customHeight="1" spans="1:2">
      <c r="A29" s="392" t="s">
        <v>2521</v>
      </c>
      <c r="B29" s="122"/>
    </row>
    <row r="30" ht="36" customHeight="1" spans="1:2">
      <c r="A30" s="391" t="s">
        <v>2534</v>
      </c>
      <c r="B30" s="122"/>
    </row>
    <row r="31" ht="36" customHeight="1" spans="1:2">
      <c r="A31" s="392" t="s">
        <v>2521</v>
      </c>
      <c r="B31" s="122"/>
    </row>
    <row r="32" ht="36" customHeight="1" spans="1:2">
      <c r="A32" s="391" t="s">
        <v>2535</v>
      </c>
      <c r="B32" s="122"/>
    </row>
    <row r="33" ht="36" customHeight="1" spans="1:2">
      <c r="A33" s="392" t="s">
        <v>2521</v>
      </c>
      <c r="B33" s="122"/>
    </row>
    <row r="34" ht="36" customHeight="1" spans="1:2">
      <c r="A34" s="391" t="s">
        <v>2536</v>
      </c>
      <c r="B34" s="122"/>
    </row>
    <row r="35" ht="36" customHeight="1" spans="1:2">
      <c r="A35" s="392" t="s">
        <v>2521</v>
      </c>
      <c r="B35" s="122"/>
    </row>
    <row r="36" ht="36" customHeight="1" spans="1:2">
      <c r="A36" s="391" t="s">
        <v>2537</v>
      </c>
      <c r="B36" s="122"/>
    </row>
    <row r="37" ht="36" customHeight="1" spans="1:2">
      <c r="A37" s="392" t="s">
        <v>2521</v>
      </c>
      <c r="B37" s="122"/>
    </row>
    <row r="38" ht="36" customHeight="1" spans="1:2">
      <c r="A38" s="391" t="s">
        <v>2538</v>
      </c>
      <c r="B38" s="122"/>
    </row>
    <row r="39" ht="36" customHeight="1" spans="1:2">
      <c r="A39" s="392" t="s">
        <v>2521</v>
      </c>
      <c r="B39" s="122"/>
    </row>
    <row r="40" ht="36" customHeight="1" spans="1:2">
      <c r="A40" s="391" t="s">
        <v>2539</v>
      </c>
      <c r="B40" s="122"/>
    </row>
    <row r="41" ht="36" customHeight="1" spans="1:2">
      <c r="A41" s="392" t="s">
        <v>2521</v>
      </c>
      <c r="B41" s="122"/>
    </row>
    <row r="42" ht="36" customHeight="1" spans="1:2">
      <c r="A42" s="393" t="s">
        <v>2540</v>
      </c>
      <c r="B42" s="122"/>
    </row>
    <row r="43" ht="28.2" spans="1:1">
      <c r="A43" s="385" t="s">
        <v>2541</v>
      </c>
    </row>
  </sheetData>
  <mergeCells count="1">
    <mergeCell ref="A1:B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00B0F0"/>
  </sheetPr>
  <dimension ref="A1:F25"/>
  <sheetViews>
    <sheetView showGridLines="0" showZeros="0" view="pageBreakPreview" zoomScaleNormal="85" topLeftCell="A16" workbookViewId="0">
      <selection activeCell="C9" sqref="C9"/>
    </sheetView>
  </sheetViews>
  <sheetFormatPr defaultColWidth="9" defaultRowHeight="15.6" outlineLevelCol="5"/>
  <cols>
    <col min="1" max="1" width="43.6296296296296" style="155" customWidth="1"/>
    <col min="2" max="2" width="20.6296296296296" style="157" customWidth="1"/>
    <col min="3" max="3" width="20.6296296296296" style="155" customWidth="1"/>
    <col min="4" max="4" width="20" style="318" customWidth="1"/>
    <col min="5" max="5" width="12.6296296296296" style="155"/>
    <col min="6" max="16377" width="9" style="155"/>
    <col min="16378" max="16379" width="35.6296296296296" style="155"/>
    <col min="16380" max="16384" width="9" style="155"/>
  </cols>
  <sheetData>
    <row r="1" ht="45" customHeight="1" spans="1:4">
      <c r="A1" s="160" t="s">
        <v>2542</v>
      </c>
      <c r="B1" s="160"/>
      <c r="C1" s="160"/>
      <c r="D1" s="160"/>
    </row>
    <row r="2" ht="20.1" customHeight="1" spans="1:4">
      <c r="A2" s="161"/>
      <c r="B2" s="161"/>
      <c r="C2" s="378"/>
      <c r="D2" s="379" t="s">
        <v>71</v>
      </c>
    </row>
    <row r="3" s="156" customFormat="1" ht="45" customHeight="1" spans="1:4">
      <c r="A3" s="163" t="s">
        <v>2543</v>
      </c>
      <c r="B3" s="163" t="s">
        <v>2540</v>
      </c>
      <c r="C3" s="380" t="s">
        <v>2544</v>
      </c>
      <c r="D3" s="380" t="s">
        <v>2545</v>
      </c>
    </row>
    <row r="4" ht="36" customHeight="1" spans="1:4">
      <c r="A4" s="381" t="s">
        <v>2546</v>
      </c>
      <c r="B4" s="382"/>
      <c r="C4" s="382"/>
      <c r="D4" s="382"/>
    </row>
    <row r="5" ht="36" customHeight="1" spans="1:6">
      <c r="A5" s="383" t="s">
        <v>2547</v>
      </c>
      <c r="B5" s="165"/>
      <c r="C5" s="165"/>
      <c r="D5" s="384"/>
      <c r="F5" s="155" t="s">
        <v>2548</v>
      </c>
    </row>
    <row r="6" ht="36" customHeight="1" spans="1:4">
      <c r="A6" s="383" t="s">
        <v>2549</v>
      </c>
      <c r="B6" s="165"/>
      <c r="C6" s="165"/>
      <c r="D6" s="384"/>
    </row>
    <row r="7" ht="36" customHeight="1" spans="1:4">
      <c r="A7" s="383" t="s">
        <v>2550</v>
      </c>
      <c r="B7" s="165"/>
      <c r="C7" s="165"/>
      <c r="D7" s="384"/>
    </row>
    <row r="8" ht="36" customHeight="1" spans="1:4">
      <c r="A8" s="383" t="s">
        <v>2551</v>
      </c>
      <c r="B8" s="165"/>
      <c r="C8" s="165"/>
      <c r="D8" s="384"/>
    </row>
    <row r="9" ht="36" customHeight="1" spans="1:4">
      <c r="A9" s="383" t="s">
        <v>2552</v>
      </c>
      <c r="B9" s="165"/>
      <c r="C9" s="165"/>
      <c r="D9" s="384"/>
    </row>
    <row r="10" ht="36" customHeight="1" spans="1:4">
      <c r="A10" s="383" t="s">
        <v>2553</v>
      </c>
      <c r="B10" s="165"/>
      <c r="C10" s="165"/>
      <c r="D10" s="384"/>
    </row>
    <row r="11" ht="36" customHeight="1" spans="1:4">
      <c r="A11" s="383" t="s">
        <v>2554</v>
      </c>
      <c r="B11" s="165"/>
      <c r="C11" s="165"/>
      <c r="D11" s="384"/>
    </row>
    <row r="12" ht="36" customHeight="1" spans="1:4">
      <c r="A12" s="383" t="s">
        <v>2555</v>
      </c>
      <c r="B12" s="165"/>
      <c r="C12" s="165"/>
      <c r="D12" s="384"/>
    </row>
    <row r="13" ht="36" customHeight="1" spans="1:4">
      <c r="A13" s="383" t="s">
        <v>2556</v>
      </c>
      <c r="B13" s="165"/>
      <c r="C13" s="165"/>
      <c r="D13" s="384"/>
    </row>
    <row r="14" ht="36" customHeight="1" spans="1:4">
      <c r="A14" s="383" t="s">
        <v>2557</v>
      </c>
      <c r="B14" s="165"/>
      <c r="C14" s="165"/>
      <c r="D14" s="384"/>
    </row>
    <row r="15" ht="36" customHeight="1" spans="1:4">
      <c r="A15" s="383" t="s">
        <v>2558</v>
      </c>
      <c r="B15" s="165"/>
      <c r="C15" s="165"/>
      <c r="D15" s="384"/>
    </row>
    <row r="16" ht="36" customHeight="1" spans="1:4">
      <c r="A16" s="383" t="s">
        <v>2559</v>
      </c>
      <c r="B16" s="165"/>
      <c r="C16" s="165"/>
      <c r="D16" s="384"/>
    </row>
    <row r="17" ht="36" customHeight="1" spans="1:4">
      <c r="A17" s="383" t="s">
        <v>2560</v>
      </c>
      <c r="B17" s="165"/>
      <c r="C17" s="165"/>
      <c r="D17" s="384"/>
    </row>
    <row r="18" ht="36" customHeight="1" spans="1:4">
      <c r="A18" s="383" t="s">
        <v>2561</v>
      </c>
      <c r="B18" s="165"/>
      <c r="C18" s="165"/>
      <c r="D18" s="384"/>
    </row>
    <row r="19" ht="36" customHeight="1" spans="1:4">
      <c r="A19" s="383" t="s">
        <v>2562</v>
      </c>
      <c r="B19" s="165"/>
      <c r="C19" s="165"/>
      <c r="D19" s="384"/>
    </row>
    <row r="20" ht="36" customHeight="1" spans="1:4">
      <c r="A20" s="383" t="s">
        <v>2563</v>
      </c>
      <c r="B20" s="165"/>
      <c r="C20" s="165"/>
      <c r="D20" s="384"/>
    </row>
    <row r="21" ht="36" customHeight="1" spans="1:4">
      <c r="A21" s="381" t="s">
        <v>2564</v>
      </c>
      <c r="B21" s="382"/>
      <c r="C21" s="382"/>
      <c r="D21" s="382"/>
    </row>
    <row r="22" ht="28.2" spans="1:4">
      <c r="A22" s="385" t="s">
        <v>2541</v>
      </c>
      <c r="B22" s="386"/>
      <c r="C22" s="387"/>
      <c r="D22" s="388"/>
    </row>
    <row r="23" spans="3:3">
      <c r="C23" s="389"/>
    </row>
    <row r="24" spans="3:3">
      <c r="C24" s="389"/>
    </row>
    <row r="25" spans="3:3">
      <c r="C25" s="389"/>
    </row>
  </sheetData>
  <mergeCells count="1">
    <mergeCell ref="A1:D1"/>
  </mergeCells>
  <conditionalFormatting sqref="D1">
    <cfRule type="cellIs" dxfId="0" priority="3" stopIfTrue="1" operator="greaterThanOrEqual">
      <formula>10</formula>
    </cfRule>
    <cfRule type="cellIs" dxfId="0" priority="4" stopIfTrue="1" operator="lessThanOrEqual">
      <formula>-1</formula>
    </cfRule>
  </conditionalFormatting>
  <conditionalFormatting sqref="B3:C3">
    <cfRule type="cellIs" dxfId="0" priority="2" stopIfTrue="1" operator="lessThanOrEqual">
      <formula>-1</formula>
    </cfRule>
  </conditionalFormatting>
  <conditionalFormatting sqref="B4:C5 C9:C20 B6 C6:C7">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E11"/>
  <sheetViews>
    <sheetView workbookViewId="0">
      <selection activeCell="E6" sqref="E6"/>
    </sheetView>
  </sheetViews>
  <sheetFormatPr defaultColWidth="9" defaultRowHeight="14.4" outlineLevelCol="4"/>
  <cols>
    <col min="1" max="1" width="37.75" style="364" customWidth="1"/>
    <col min="2" max="2" width="22" style="364" customWidth="1"/>
    <col min="3" max="4" width="23.8796296296296" style="364" customWidth="1"/>
    <col min="5" max="5" width="24.5" style="364" customWidth="1"/>
    <col min="6" max="248" width="9" style="364"/>
    <col min="249" max="16384" width="9" style="1"/>
  </cols>
  <sheetData>
    <row r="1" s="364" customFormat="1" ht="40.5" customHeight="1" spans="1:5">
      <c r="A1" s="365" t="s">
        <v>2565</v>
      </c>
      <c r="B1" s="365"/>
      <c r="C1" s="365"/>
      <c r="D1" s="365"/>
      <c r="E1" s="365"/>
    </row>
    <row r="2" s="364" customFormat="1" ht="17" customHeight="1" spans="1:5">
      <c r="A2" s="366"/>
      <c r="B2" s="366"/>
      <c r="C2" s="366"/>
      <c r="D2" s="367"/>
      <c r="E2" s="368" t="s">
        <v>71</v>
      </c>
    </row>
    <row r="3" s="1" customFormat="1" ht="24.95" customHeight="1" spans="1:5">
      <c r="A3" s="369" t="s">
        <v>73</v>
      </c>
      <c r="B3" s="369" t="s">
        <v>198</v>
      </c>
      <c r="C3" s="369" t="s">
        <v>75</v>
      </c>
      <c r="D3" s="370" t="s">
        <v>2566</v>
      </c>
      <c r="E3" s="371"/>
    </row>
    <row r="4" s="1" customFormat="1" ht="24.95" customHeight="1" spans="1:5">
      <c r="A4" s="372"/>
      <c r="B4" s="372"/>
      <c r="C4" s="372"/>
      <c r="D4" s="163" t="s">
        <v>2567</v>
      </c>
      <c r="E4" s="163" t="s">
        <v>2568</v>
      </c>
    </row>
    <row r="5" s="364" customFormat="1" ht="35" customHeight="1" spans="1:5">
      <c r="A5" s="373" t="s">
        <v>2540</v>
      </c>
      <c r="B5" s="374">
        <f>B6+B7+B8</f>
        <v>1411</v>
      </c>
      <c r="C5" s="375">
        <v>979</v>
      </c>
      <c r="D5" s="375">
        <f t="shared" ref="D5:D10" si="0">C5-B5</f>
        <v>-432</v>
      </c>
      <c r="E5" s="376">
        <f t="shared" ref="E5:E10" si="1">C5/B5-1</f>
        <v>-0.3062</v>
      </c>
    </row>
    <row r="6" s="364" customFormat="1" ht="35" customHeight="1" spans="1:5">
      <c r="A6" s="145" t="s">
        <v>2569</v>
      </c>
      <c r="B6" s="374">
        <v>31</v>
      </c>
      <c r="C6" s="375">
        <v>7</v>
      </c>
      <c r="D6" s="375">
        <f t="shared" si="0"/>
        <v>-24</v>
      </c>
      <c r="E6" s="376">
        <f t="shared" si="1"/>
        <v>-0.7742</v>
      </c>
    </row>
    <row r="7" s="364" customFormat="1" ht="35" customHeight="1" spans="1:5">
      <c r="A7" s="145" t="s">
        <v>2570</v>
      </c>
      <c r="B7" s="374">
        <v>141</v>
      </c>
      <c r="C7" s="375">
        <v>68</v>
      </c>
      <c r="D7" s="375">
        <f t="shared" si="0"/>
        <v>-73</v>
      </c>
      <c r="E7" s="376">
        <f t="shared" si="1"/>
        <v>-0.5177</v>
      </c>
    </row>
    <row r="8" s="364" customFormat="1" ht="35" customHeight="1" spans="1:5">
      <c r="A8" s="145" t="s">
        <v>2571</v>
      </c>
      <c r="B8" s="374">
        <f>B9+B10</f>
        <v>1239</v>
      </c>
      <c r="C8" s="375">
        <v>904</v>
      </c>
      <c r="D8" s="375">
        <f t="shared" si="0"/>
        <v>-335</v>
      </c>
      <c r="E8" s="376">
        <f t="shared" si="1"/>
        <v>-0.2704</v>
      </c>
    </row>
    <row r="9" s="364" customFormat="1" ht="35" customHeight="1" spans="1:5">
      <c r="A9" s="148" t="s">
        <v>2572</v>
      </c>
      <c r="B9" s="374">
        <v>92</v>
      </c>
      <c r="C9" s="375">
        <v>65</v>
      </c>
      <c r="D9" s="375">
        <f t="shared" si="0"/>
        <v>-27</v>
      </c>
      <c r="E9" s="376">
        <f t="shared" si="1"/>
        <v>-0.2935</v>
      </c>
    </row>
    <row r="10" s="364" customFormat="1" ht="35" customHeight="1" spans="1:5">
      <c r="A10" s="148" t="s">
        <v>2573</v>
      </c>
      <c r="B10" s="374">
        <v>1147</v>
      </c>
      <c r="C10" s="375">
        <v>839</v>
      </c>
      <c r="D10" s="375">
        <f t="shared" si="0"/>
        <v>-308</v>
      </c>
      <c r="E10" s="376">
        <f t="shared" si="1"/>
        <v>-0.2685</v>
      </c>
    </row>
    <row r="11" s="364" customFormat="1" ht="159" customHeight="1" spans="1:5">
      <c r="A11" s="377" t="s">
        <v>2574</v>
      </c>
      <c r="B11" s="377"/>
      <c r="C11" s="377"/>
      <c r="D11" s="377"/>
      <c r="E11" s="377"/>
    </row>
  </sheetData>
  <mergeCells count="6">
    <mergeCell ref="A1:E1"/>
    <mergeCell ref="D3:E3"/>
    <mergeCell ref="A11:E11"/>
    <mergeCell ref="A3:A4"/>
    <mergeCell ref="B3:B4"/>
    <mergeCell ref="C3:C4"/>
  </mergeCells>
  <printOptions horizontalCentered="1"/>
  <pageMargins left="0.709027777777778" right="0.709027777777778" top="0.75" bottom="0.75" header="0.309027777777778" footer="0.309027777777778"/>
  <pageSetup paperSize="9" fitToHeight="20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34</vt:i4>
      </vt:variant>
    </vt:vector>
  </HeadingPairs>
  <TitlesOfParts>
    <vt:vector size="34" baseType="lpstr">
      <vt:lpstr>目录</vt:lpstr>
      <vt:lpstr>1-1呈贡区一般公共预算收入情况表</vt:lpstr>
      <vt:lpstr>1-2呈贡区本级一般公共预算支出情况表</vt:lpstr>
      <vt:lpstr>1-3呈贡区本级一般公共预算收入情况表</vt:lpstr>
      <vt:lpstr>1-4呈贡区本级一般公共预算支出情况表（公开到项级）</vt:lpstr>
      <vt:lpstr>1-5呈贡区本级一般公共预算基本支出情况表（公开到款级）</vt:lpstr>
      <vt:lpstr>1-6一般公共预算支出表（州、市对下转移支付项目）</vt:lpstr>
      <vt:lpstr>1-7呈贡区分地区税收返还和转移支付预算表</vt:lpstr>
      <vt:lpstr>1-8呈贡区本级“三公”经费预算财政拨款情况统计表</vt:lpstr>
      <vt:lpstr>2-1呈贡区政府性基金预算收入情况表</vt:lpstr>
      <vt:lpstr>2-2呈贡区政府性基金预算支出情况表</vt:lpstr>
      <vt:lpstr>2-3呈贡区本级政府性基金预算收入情况表</vt:lpstr>
      <vt:lpstr>2-4呈贡区本级政府性基金预算支出情况表（公开到项级）</vt:lpstr>
      <vt:lpstr>2-5本级政府性基金支出表（州、市对下转移支付）</vt:lpstr>
      <vt:lpstr>3-1呈贡区国有资本经营收入预算情况表</vt:lpstr>
      <vt:lpstr>3-2呈贡区国有资本经营支出预算情况表</vt:lpstr>
      <vt:lpstr>3-3呈贡区本级国有资本经营收入预算情况表</vt:lpstr>
      <vt:lpstr>3-4呈贡区本级国有资本经营支出预算情况表（公开到项级）</vt:lpstr>
      <vt:lpstr>3-5呈贡区国有资本经营预算转移支付表 （分地区）</vt:lpstr>
      <vt:lpstr>3-6 国有资本经营预算转移支付表（分项目）</vt:lpstr>
      <vt:lpstr>4-1呈贡区社会保险基金收入预算情况表</vt:lpstr>
      <vt:lpstr>4-2呈贡区社会保险基金支出预算情况表</vt:lpstr>
      <vt:lpstr>4-3呈贡区本级社会保险基金收入预算情况表</vt:lpstr>
      <vt:lpstr>4-4呈贡区本级社会保险基金支出预算情况表</vt:lpstr>
      <vt:lpstr>5-1   呈贡区2021年地方政府债务限额及余额预算情况表</vt:lpstr>
      <vt:lpstr>5-2  呈贡区2021年地方政府一般债务余额情况表</vt:lpstr>
      <vt:lpstr>5-3  呈贡区本级2021年地方政府一般债务余额情况表</vt:lpstr>
      <vt:lpstr>5-4 呈贡区2021年地方政府专项债务余额情况表</vt:lpstr>
      <vt:lpstr>5-5 呈贡区本级2021年地方政府专项债务余额情况表（本级）</vt:lpstr>
      <vt:lpstr>5-6 呈贡区地方政府债券发行及还本付息情况表</vt:lpstr>
      <vt:lpstr>5-7 呈贡区2022年本级政府专项债务限额和余额情况表</vt:lpstr>
      <vt:lpstr>5-8 呈贡区2022年年初新增地方政府债券资金安排表</vt:lpstr>
      <vt:lpstr>6-1 呈贡区重大政策和重点项目绩效目标表</vt:lpstr>
      <vt:lpstr>6-2 呈贡区重点工作情况解释说明汇总表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蓝羽</cp:lastModifiedBy>
  <dcterms:created xsi:type="dcterms:W3CDTF">2006-09-16T00:00:00Z</dcterms:created>
  <cp:lastPrinted>2020-05-07T10:46:00Z</cp:lastPrinted>
  <dcterms:modified xsi:type="dcterms:W3CDTF">2022-01-26T06:35:17Z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EC74579E95F64CDFAE7694A074D8A28F</vt:lpwstr>
  </property>
</Properties>
</file>